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370" tabRatio="516" firstSheet="2" activeTab="2"/>
  </bookViews>
  <sheets>
    <sheet name="Arkusz1" sheetId="1" state="hidden" r:id="rId1"/>
    <sheet name="BITUM" sheetId="2" state="hidden" r:id="rId2"/>
    <sheet name="ZZ" sheetId="3" r:id="rId3"/>
    <sheet name="MWiK" sheetId="4" r:id="rId4"/>
    <sheet name="Kalk.1" sheetId="5" r:id="rId5"/>
    <sheet name="Kalk.2" sheetId="6" r:id="rId6"/>
    <sheet name="Kalk.3" sheetId="7" r:id="rId7"/>
  </sheets>
  <definedNames>
    <definedName name="b" localSheetId="3">'MWiK'!$A$2:$A$31324</definedName>
    <definedName name="b" localSheetId="2">'ZZ'!$A$1:$A$31294</definedName>
    <definedName name="b">#REF!</definedName>
    <definedName name="_xlnm.Print_Area" localSheetId="3">'MWiK'!$A$1:$G$28</definedName>
    <definedName name="_xlnm.Print_Area" localSheetId="2">'ZZ'!$A$1:$H$8</definedName>
    <definedName name="_xlnm.Print_Titles" localSheetId="4">'Kalk.1'!$2:$3</definedName>
    <definedName name="_xlnm.Print_Titles" localSheetId="5">'Kalk.2'!$2:$3</definedName>
    <definedName name="_xlnm.Print_Titles" localSheetId="6">'Kalk.3'!$2:$3</definedName>
    <definedName name="_xlnm.Print_Titles" localSheetId="3">'MWiK'!$3:$4</definedName>
  </definedNames>
  <calcPr fullCalcOnLoad="1"/>
</workbook>
</file>

<file path=xl/sharedStrings.xml><?xml version="1.0" encoding="utf-8"?>
<sst xmlns="http://schemas.openxmlformats.org/spreadsheetml/2006/main" count="1015" uniqueCount="578">
  <si>
    <t>72 d.1.3.5</t>
  </si>
  <si>
    <t>Uszczelnienie końców rury ochronnej o śr.nominalnej 300 mm pierścieniem samouszczelniającym</t>
  </si>
  <si>
    <t>73 d.1.3.5</t>
  </si>
  <si>
    <t>74 d.1.3.5</t>
  </si>
  <si>
    <t>Uszczelnienie końców rury ochronnej o śr.nominalnej 200 mm pierścieniem samouszczelniającym</t>
  </si>
  <si>
    <t>Rury ochronne o śr.nom. 150 mm</t>
  </si>
  <si>
    <t>1.3.6</t>
  </si>
  <si>
    <t>Próby i dezynfekcja</t>
  </si>
  <si>
    <t>77 d.1.3.6</t>
  </si>
  <si>
    <t>Próba szczelności sieci wodociągowych z rur z tworzyw sztucznych ( PE ) o śr.nominalnej do 100 mm</t>
  </si>
  <si>
    <t>78 d.1.3.6</t>
  </si>
  <si>
    <t>KNR 2-18 0802-02</t>
  </si>
  <si>
    <t>Próba szczelności sieci wodociągowych z rur z tworzyw sztucznych ( PE ) o śr.nominalnej 150 mm</t>
  </si>
  <si>
    <t>79 d.1.3.6</t>
  </si>
  <si>
    <t>KNR 2-18 0802-03</t>
  </si>
  <si>
    <t>Próba szczelności sieci wodociągowych z rur z tworzyw sztucznych ( PE ) o śr.nominalnej 200 mm</t>
  </si>
  <si>
    <t>KNR 2-18 0803-02</t>
  </si>
  <si>
    <t>Dezynfekcja rurociągów sieci wodociągowych o śr.nominalnej 200-250 mm</t>
  </si>
  <si>
    <t>Przewiert</t>
  </si>
  <si>
    <t>Przewiert sterowany</t>
  </si>
  <si>
    <t>Podstawa</t>
  </si>
  <si>
    <t>Jedn.obm.</t>
  </si>
  <si>
    <t>Obmiar</t>
  </si>
  <si>
    <t>Cena jedn.</t>
  </si>
  <si>
    <t>ROBOTY ELEKTRYCZNE -TŁOCZNIA  T 1</t>
  </si>
  <si>
    <t>D-01-03-02</t>
  </si>
  <si>
    <t>Ręczne kopanie rowów dla kabli o głębok.do 0.8 m i szer.dna do 0.4 w gruncie kat. III</t>
  </si>
  <si>
    <t>Ręczne zasypywanie rowów dla kabli o głębok.do 0.4 m i szer.dna do 0.4 m</t>
  </si>
  <si>
    <t>Nasypanie warstwy piasku grub. 0.1 m na dno rowu kablowego o szer.do 0.4 m</t>
  </si>
  <si>
    <t>Układanie kabla wielożyłowego o masie do 0.5 kg/m w rurach ochronnych i szafce - przekrój kabla  4 mm2</t>
  </si>
  <si>
    <t>Ręczne układanie kabla wielożyłowego o masie do 0,5 kg/m w wykopie - przekrój 4 mm2</t>
  </si>
  <si>
    <t>Układanie rur ochronnych z PCW o śr.  50 mm w wykopie</t>
  </si>
  <si>
    <t>Ręczne układanie kabli jednożyłowych o masie do 0.5 kg/m w studni tłoczni   do pomp ściekowych i urzadzeń sterowniczych</t>
  </si>
  <si>
    <t>Zarobienie na sucho konca kabla o przekroju 16 mm 2</t>
  </si>
  <si>
    <t>Obróbka kabla sygnalizacyjnego do 4 zył</t>
  </si>
  <si>
    <t>Montaż uziomu powierzchniowego w wykopie o głęb. do 0.6 m w gruncie kat.I-II przekroj 120 mm2</t>
  </si>
  <si>
    <t>Podłączenie przewodów kabelkowych w powłoce polwinitowej pod zaciski lub bolce (przekrój żył do 2.5 mm2)</t>
  </si>
  <si>
    <t>1.12</t>
  </si>
  <si>
    <t>Pogrążanie uziomów prętowych w gr.kat. I-II</t>
  </si>
  <si>
    <t>1.13</t>
  </si>
  <si>
    <t>Montaż czujnika poziomu w studni tłoczni  - waga  do 2.5 kg</t>
  </si>
  <si>
    <t>1.14</t>
  </si>
  <si>
    <t>Badanie skuteczności od porazen</t>
  </si>
  <si>
    <t>pomiar.</t>
  </si>
  <si>
    <t>1.15</t>
  </si>
  <si>
    <t>Pomiar uziemienia ochronnego lub roboczego</t>
  </si>
  <si>
    <t>1.16</t>
  </si>
  <si>
    <t>Montaz szafki rozdz. sterowniczej z fundamentem prefabrykowanym z częsciowym rozebraniem</t>
  </si>
  <si>
    <t>1.17</t>
  </si>
  <si>
    <t>GEODEZYJNE POMIARY POWYKONAWCZE</t>
  </si>
  <si>
    <t>Razem dział: ROBOTY ELEKTRYCZNE -TŁOCZNIA  T 1</t>
  </si>
  <si>
    <t>ROBOTY ELEKTRYCZNE -TŁOCZNIA  T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</si>
  <si>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</si>
  <si>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</si>
  <si>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</si>
  <si>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</si>
  <si>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</si>
  <si>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</si>
  <si>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</si>
  <si>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</si>
  <si>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</si>
  <si>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</si>
  <si>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</si>
  <si>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</si>
  <si>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</si>
  <si>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</si>
  <si>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</si>
  <si>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</si>
  <si>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</si>
  <si>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Razem dział: ROBOTY ELEKTRYCZNE -TŁOCZNIA  T 2</t>
  </si>
  <si>
    <t xml:space="preserve">OGŁEM NETTO </t>
  </si>
  <si>
    <t>KALKULACJA NR 3
ROBOTY ELEKTRYCZNE</t>
  </si>
  <si>
    <t xml:space="preserve">RAZEM </t>
  </si>
  <si>
    <t>RAZEM</t>
  </si>
  <si>
    <t>11. HARMONOGRAM RZECZOWO-FINANSOWY REALIZACJI ZADANIA</t>
  </si>
  <si>
    <t>ELEMENTY I RODZAJE ROBÓT</t>
  </si>
  <si>
    <t>KOSZT KWALIFIKOWANY</t>
  </si>
  <si>
    <t>KOSZT NIEKWALIFIKOWANY</t>
  </si>
  <si>
    <t>TERMIN REALIZACJI</t>
  </si>
  <si>
    <t>Budowa ulicy - roboty drogowe (odc. nr 1 - ul. Chopina)</t>
  </si>
  <si>
    <t>04.2017</t>
  </si>
  <si>
    <t>Przebudowa kolizji energetycznych (odc. nr 1 - ul. Chopina)</t>
  </si>
  <si>
    <t>05.2017</t>
  </si>
  <si>
    <t>Przebudowa urządzeń telekomunikacyjnych (odc. nr 1 - ul. Chopina)</t>
  </si>
  <si>
    <t>Kanalizacja deszczowa (odc. nr 1 - ul. Chopina)</t>
  </si>
  <si>
    <t>Oświetlenie ulicy i skrzyżowań (odc. nr 1 - ul. Chopina)</t>
  </si>
  <si>
    <t>06.2017</t>
  </si>
  <si>
    <t>Budowa ulicy - roboty drogowe (odc. nr 2 - ul. Wierzbowa)</t>
  </si>
  <si>
    <t>07.2017</t>
  </si>
  <si>
    <t>Przebudowa kolizji energetycznych (odc. nr 2 - ul. Wierzbowa)</t>
  </si>
  <si>
    <t>Przebudowa urządzeń telekomunikacyjnych (odc. nr 2 - ul. Wierzbowa)</t>
  </si>
  <si>
    <t>Kanalizacja deszczowa (odc. nr 2 - ul. Wierzbowa)</t>
  </si>
  <si>
    <t>08.2017</t>
  </si>
  <si>
    <t>Oświetlenie ulicy i skrzyżowań (odc. nr 2 - ul. Wierzbowa)</t>
  </si>
  <si>
    <t>Budowa ulicy - roboty drogowe (odcinek nr 3 - ul. Krańcowa)</t>
  </si>
  <si>
    <t>09.2017</t>
  </si>
  <si>
    <t>Przebudowa kolizji energetycznych (odcinek nr 3 - ul. Krańcowa)</t>
  </si>
  <si>
    <t>Przebudowa urządzeń telekomunikacyjnych (odcinek nr 3 - ul. Krańcowa)</t>
  </si>
  <si>
    <t>10.2017</t>
  </si>
  <si>
    <t>Kanalizacja deszczowa (odcinek nr 3 - ul. Krańcowa)</t>
  </si>
  <si>
    <t>11.2017</t>
  </si>
  <si>
    <t>Oświetlenie ulicy i skrzyżowań (odcinek nr 3 - ul. Krańcowa)</t>
  </si>
  <si>
    <t>12.2017</t>
  </si>
  <si>
    <t>Nadzór inwestorski</t>
  </si>
  <si>
    <t>SUMA</t>
  </si>
  <si>
    <t>OGÓŁEM</t>
  </si>
  <si>
    <t>netto</t>
  </si>
  <si>
    <t>brutto</t>
  </si>
  <si>
    <t>spr</t>
  </si>
  <si>
    <t>Zbiorcze zestawienie kosztów</t>
  </si>
  <si>
    <t>Budowa ulicy - roboty drogowe</t>
  </si>
  <si>
    <t>Oświetlenie ulicy i skrzyżowań</t>
  </si>
  <si>
    <t>Ul. Krańcowa - nawierzchnia bitumiczna</t>
  </si>
  <si>
    <t>Ul. Chopina - nawierzchnia bitumiczna</t>
  </si>
  <si>
    <t>Ul. Wierzbowa - nawierzchnia bitumiczna</t>
  </si>
  <si>
    <t>Ul. Paderewskiego - nawierzchnia bitumiczna</t>
  </si>
  <si>
    <t>Ul. Topolowa - nawierzchnia bitumiczna</t>
  </si>
  <si>
    <t>Ścieżka rowerowa (w ul. Topolowej) - nawierzchnia z kostki brukowej</t>
  </si>
  <si>
    <t>Kanalizacja deszczowa</t>
  </si>
  <si>
    <t>Przebudowa kolizji energetycznych</t>
  </si>
  <si>
    <t>Formularze do wypełnienia wg przedmiaru szczegółowego</t>
  </si>
  <si>
    <t>Przebudowa urządzeń telekomunikacyjnych</t>
  </si>
  <si>
    <t xml:space="preserve">RAZEM Nawierzchnia bitumiczna: </t>
  </si>
  <si>
    <t xml:space="preserve">RAZEM Nawierzchnia z kostki brukowej: </t>
  </si>
  <si>
    <t>Lp.</t>
  </si>
  <si>
    <t>nazwa</t>
  </si>
  <si>
    <t>ilość</t>
  </si>
  <si>
    <t>m</t>
  </si>
  <si>
    <t>ROBOTY WYKOŃCZENIOWE</t>
  </si>
  <si>
    <t>m2</t>
  </si>
  <si>
    <t>06.00.00.</t>
  </si>
  <si>
    <t>A. DZIAŁ OGÓLNY</t>
  </si>
  <si>
    <t>WYMAGANIA OGÓLNE</t>
  </si>
  <si>
    <t>-</t>
  </si>
  <si>
    <t>1.</t>
  </si>
  <si>
    <t xml:space="preserve">Koszt dostosowania się do Wymagań Ogólnych </t>
  </si>
  <si>
    <t>ryczałt</t>
  </si>
  <si>
    <t>2.</t>
  </si>
  <si>
    <t>3.</t>
  </si>
  <si>
    <t>4.</t>
  </si>
  <si>
    <t>Likwidacja objazdów/przejazdów i organizacja ruchu</t>
  </si>
  <si>
    <t>01.00.00.</t>
  </si>
  <si>
    <t>ROBOTY PRZYGOTOWAWCZE</t>
  </si>
  <si>
    <t>*</t>
  </si>
  <si>
    <t>01.01.01.</t>
  </si>
  <si>
    <t>kpl</t>
  </si>
  <si>
    <t>09.00.00.</t>
  </si>
  <si>
    <t>09.01.01.</t>
  </si>
  <si>
    <t>Urządzenie terenów zieleni</t>
  </si>
  <si>
    <t>Roboty pomiarowe - wytyczenie i obsługa geodezyjna</t>
  </si>
  <si>
    <t>Dokumentacja geodezyjna powykonawcza</t>
  </si>
  <si>
    <t>szt</t>
  </si>
  <si>
    <t>06.03.01.</t>
  </si>
  <si>
    <t>Utrzymanie objazdów/przejazdów i organizacja ruchu
Pozycja zawiera koszt utrzymania objazdów wraz z utrzymaniem zimowym</t>
  </si>
  <si>
    <t>Nr Specyfikacji
technicznej</t>
  </si>
  <si>
    <t>Wyszczególnienie elementów
rozliczeniowych</t>
  </si>
  <si>
    <t>Cena
jedn.</t>
  </si>
  <si>
    <t>Wartość
PLN</t>
  </si>
  <si>
    <t>5.</t>
  </si>
  <si>
    <t>6.</t>
  </si>
  <si>
    <t>km</t>
  </si>
  <si>
    <t>- zakładanie trawników</t>
  </si>
  <si>
    <t xml:space="preserve">B. ROBOTY DROGOWE I BRANŻOWE </t>
  </si>
  <si>
    <t xml:space="preserve">   Jednostka</t>
  </si>
  <si>
    <t>szt.</t>
  </si>
  <si>
    <t>Podstawa wyceny</t>
  </si>
  <si>
    <t>Opis</t>
  </si>
  <si>
    <t>Ilość</t>
  </si>
  <si>
    <t>Jedn. miary</t>
  </si>
  <si>
    <t>Cena</t>
  </si>
  <si>
    <t>Wartość</t>
  </si>
  <si>
    <t>zł</t>
  </si>
  <si>
    <t>1.1</t>
  </si>
  <si>
    <t>1 d.1.1</t>
  </si>
  <si>
    <t>KNR 2-01 0119-03</t>
  </si>
  <si>
    <t>Roboty pomiarowe przy liniowych robotach ziemnych - trasa drogi w terenie równinnym</t>
  </si>
  <si>
    <t>2 d.1.1</t>
  </si>
  <si>
    <t>3 d.1.1</t>
  </si>
  <si>
    <t>KNR 2-11 1101-02</t>
  </si>
  <si>
    <t>Transport lądowy piasku na odl.do 0.5 km (załadunek i wyładunek ręczny)</t>
  </si>
  <si>
    <t>t</t>
  </si>
  <si>
    <t>4 d.1.1</t>
  </si>
  <si>
    <t>KNR 2-11 1101-08</t>
  </si>
  <si>
    <t>Transport lądowy materiałów - dod.za każde dalsze 0.5 km nie dalej jak na odl. 3 km (załadunek i wyładunek ręczny)</t>
  </si>
  <si>
    <t>1.2</t>
  </si>
  <si>
    <t>5 d.1.2</t>
  </si>
  <si>
    <t>m3</t>
  </si>
  <si>
    <t>6 d.1.2</t>
  </si>
  <si>
    <t>7 d.1.2</t>
  </si>
  <si>
    <t>KNR 2-01 0317-05</t>
  </si>
  <si>
    <t>Wykopy liniowe pod fundamenty, rurociągi, kolektory w gruntach suchych kat.III-IV z wydobyciem urobku łopatą lub wyciągiem ręcznym głębokość do 3 m</t>
  </si>
  <si>
    <t>8 d.1.2</t>
  </si>
  <si>
    <t>KNR-W 2-18 0901-01</t>
  </si>
  <si>
    <t>Montaż konstrukcji podwieszeń kabli energetycznych i telekomunikacyjnych typu lekkiego o rozpiętości elementu 4.0 m</t>
  </si>
  <si>
    <t>kpl.</t>
  </si>
  <si>
    <t>9 d.1.2</t>
  </si>
  <si>
    <t>10 d.1.2</t>
  </si>
  <si>
    <t>11 d.1.2</t>
  </si>
  <si>
    <t>KNR-W 2-01 0313-02</t>
  </si>
  <si>
    <t>Pełne umocnienie pionowych ścian wykopów liniowych o szer. do 1 m i głęb. do 3 m balami drewnianymi w gruntach suchych kat. III-IV z rozbiórką</t>
  </si>
  <si>
    <t>12 d.1.2</t>
  </si>
  <si>
    <t>13 d.1.2</t>
  </si>
  <si>
    <t>14 d.1.2</t>
  </si>
  <si>
    <t>KNNR 4 1411-01</t>
  </si>
  <si>
    <t>Podłoża pod kanały i obiekty z materiałów sypkich grub. 10 cm</t>
  </si>
  <si>
    <t>15 d.1.2</t>
  </si>
  <si>
    <t>16 d.1.2</t>
  </si>
  <si>
    <t>KNNR 4 1411-02</t>
  </si>
  <si>
    <t>Podłoża pod kanały i obiekty z materiałów sypkich grub. 15 cm</t>
  </si>
  <si>
    <t>17 d.1.2</t>
  </si>
  <si>
    <t>KNR 2-28 0501-09</t>
  </si>
  <si>
    <t>18 d.1.2</t>
  </si>
  <si>
    <t>KNR-W 2-18 0901-06</t>
  </si>
  <si>
    <t>Demontaż konstrukcji podwieszeń kabli energetycznych i telekomunikacyjnych typu lekkiego o rozpiętości elementu 4.0 m</t>
  </si>
  <si>
    <t>19 d.1.2</t>
  </si>
  <si>
    <t>KNNR 1 0318-03 analogia</t>
  </si>
  <si>
    <t>1.3</t>
  </si>
  <si>
    <t>1.4</t>
  </si>
  <si>
    <t>1.5</t>
  </si>
  <si>
    <t>wycena indywidualna</t>
  </si>
  <si>
    <t>1.6</t>
  </si>
  <si>
    <t>1.7</t>
  </si>
  <si>
    <t>1.8</t>
  </si>
  <si>
    <t>1.9</t>
  </si>
  <si>
    <t>KNNR 4 1011-04</t>
  </si>
  <si>
    <t>Sieci wodociągowe - połączenie rur polietylenowych ciśnieniowych PE, PEHD za pomocą kształtek elektrooporowych o śr. zewn. 110 mm</t>
  </si>
  <si>
    <t>złącz.</t>
  </si>
  <si>
    <t>KNR-W 2-18 0109-04</t>
  </si>
  <si>
    <t>Sieci wodociągowe - montaż rurociągów z rur polietylenowych (PE, PEHD) o śr.zewnętrznej 110 mm</t>
  </si>
  <si>
    <t>KNR 2-19 0219-01 analogia</t>
  </si>
  <si>
    <t>Oznakowanie wodociągu ułożonego w ziemi taśmą z tworzywa sztucznego</t>
  </si>
  <si>
    <t>KNR 2-18 0802-01</t>
  </si>
  <si>
    <t>prob.</t>
  </si>
  <si>
    <t>KNR-W 2-19 0119-03</t>
  </si>
  <si>
    <t>Rury ochronne o śr.nom.200 mm</t>
  </si>
  <si>
    <t>KNR-W 2-19 0411-01 kalk. własna</t>
  </si>
  <si>
    <t>KNR 2-18 0803-01</t>
  </si>
  <si>
    <t>Dezynfekcja rurociągów sieci wodociągowych o śr.nominalnej do 150 mm</t>
  </si>
  <si>
    <t>odc.200m</t>
  </si>
  <si>
    <t>KNNR 4 1011-03</t>
  </si>
  <si>
    <t>Sieci wodociągowe - połączenie rur polietylenowych ciśnieniowych PE, PEHD za pomocą kształtek elektrooporowych o śr. zewn. 90 mm</t>
  </si>
  <si>
    <t>KNR-W 2-18 0115-03 analogia</t>
  </si>
  <si>
    <t>Sieci wodociągowe - kształtki stalowe kołnierzowe o śr. DN100 - trójniki</t>
  </si>
  <si>
    <t>KNNR 4 1105-02 analogia</t>
  </si>
  <si>
    <t>Zasuwy żeliwne kołnierzowe z obudową o śr.80 mm</t>
  </si>
  <si>
    <t>Uszczelnienie końców rury ochronnej o śr.nominalnej 150 mm pierścieniem samouszczelniającym</t>
  </si>
  <si>
    <t>1.10</t>
  </si>
  <si>
    <t>KNR 19-01 0107-08</t>
  </si>
  <si>
    <t>Pompowanie wody z wykopu.</t>
  </si>
  <si>
    <t>m-g</t>
  </si>
  <si>
    <t>KNR 2-01 0607-01</t>
  </si>
  <si>
    <t>Igłofiltry o śr.do 50 mm wpłukiwane w grunt bezpośrednio bez obsypki na głębok.do 4 m</t>
  </si>
  <si>
    <t>1.11</t>
  </si>
  <si>
    <t>KNR 4-01 0108-02</t>
  </si>
  <si>
    <t>Wywóz ziemi samochodami skrzyniowymi na odległość do 1 km grunt.kat. III</t>
  </si>
  <si>
    <t>Ogółem wartość kosztorysowa robót</t>
  </si>
  <si>
    <t>ZBIORCZE ZESTAWIENIE KOSZTÓW</t>
  </si>
  <si>
    <t>Roboty przygotowawcze</t>
  </si>
  <si>
    <t>Roboty ziemne</t>
  </si>
  <si>
    <t>4 d.1.2</t>
  </si>
  <si>
    <t>13 d.1.4</t>
  </si>
  <si>
    <t>14 d.1.4</t>
  </si>
  <si>
    <t>15 d.1.4</t>
  </si>
  <si>
    <t>16 d.1.4</t>
  </si>
  <si>
    <t>KNR-W 2-19 0119-02</t>
  </si>
  <si>
    <t>19 d.1.5</t>
  </si>
  <si>
    <t>Odwodnienie wykopu</t>
  </si>
  <si>
    <t>Roboty końcowe</t>
  </si>
  <si>
    <t>D.00.00.00</t>
  </si>
  <si>
    <t>Wybudowanie objazdów/przejazdów/przejść i organizacja ruchu
Pozycja zawiera koszty Wykonawcy związane z wykonaniem i zatwierdzeniem projektów organizacji ruchu na czas robót dla każdego objętego asortymentu robót</t>
  </si>
  <si>
    <t xml:space="preserve"> - przy posesjach</t>
  </si>
  <si>
    <t>Przebudowa kanalizacji sanitarnej z przyłączami</t>
  </si>
  <si>
    <t>Przebudowa sieci wodociągowej z przyłączami</t>
  </si>
  <si>
    <t>Wyrównanie terenu</t>
  </si>
  <si>
    <t>D-01.02.02.
D-01.02.04.
D-01.03.05.
D-02.01.01.
D-02.03.01.
M-21.30.02.
S-01.00.00.
S-02.00.00.
S-03.00.00.</t>
  </si>
  <si>
    <t>D-01.02.02.
D-01.02.04.
D-02.01.01.
D-02.03.01.
D-03.02.01.
M-21.30.02.
S-01.00.00.
S-02.00.00.
S-03.00.00.</t>
  </si>
  <si>
    <t>Roboty elektryczne</t>
  </si>
  <si>
    <t>E-10.00.00.</t>
  </si>
  <si>
    <t>Roboty przygotowawcze i końcowe</t>
  </si>
  <si>
    <t>Zasypywanie wykopów o ścianach pionowych o szerokości 0.8-2.5 m i głęb.do 3.0 m w gr.kat. I-III (piasek dowieziony)</t>
  </si>
  <si>
    <t>KNNR 1 0318-03</t>
  </si>
  <si>
    <t>Zasypywanie wykopów o ścianach pionowych o szerokości 0.8-2.5 m i głęb.do 3.0 m w gr.kat. I-III (grunt rodzimy)</t>
  </si>
  <si>
    <t>KNR-W 2-18 0903-01</t>
  </si>
  <si>
    <t>Montaż konstrukcji podwieszeń rurociągów i kanałów o rozpiętości elementu 4.0 m</t>
  </si>
  <si>
    <t>KNR-W 2-18 0903-06</t>
  </si>
  <si>
    <t>Demontaż konstrukcji podwieszeń rurociągów i kanałów o rozpiętości elementu 4.0 m</t>
  </si>
  <si>
    <t>KNR 4-05I 0121-04</t>
  </si>
  <si>
    <t>Demontaż rurociągu stalowego o złączach spawanych o śr.zew. 219/8.0</t>
  </si>
  <si>
    <t>KNR 4-05I 0121-03</t>
  </si>
  <si>
    <t>Demontaż rurociągu stalowego o złączach spawanych o śr.zew. 159/5.6</t>
  </si>
  <si>
    <t>KNR 4-05I 0121-02</t>
  </si>
  <si>
    <t>Demontaż rurociągu stalowego o złączach spawanych o śr.zew. 108/5.0</t>
  </si>
  <si>
    <t>KNR 4-05I 0121-01 analogia</t>
  </si>
  <si>
    <t>Demontaż rurociągu stalowego o złączach spawanych o śr.zew. do 89/4.0</t>
  </si>
  <si>
    <t>KNR 4-05II 0101-01 kalk. własna</t>
  </si>
  <si>
    <t>Budowa sieci wodociągowej</t>
  </si>
  <si>
    <t>1.3.1</t>
  </si>
  <si>
    <t>Montaż rur</t>
  </si>
  <si>
    <t>KNR-W 2-18 0109-10</t>
  </si>
  <si>
    <t>Sieci wodociągowe - montaż rurociągów z rur polietylenowych (PE, PEHD) o śr.zewnętrznej 225 mm</t>
  </si>
  <si>
    <t>KNR-W 2-18 0109-07</t>
  </si>
  <si>
    <t>Sieci wodociągowe - montaż rurociągów z rur polietylenowych (PE, PEHD) o śr.zewnętrznej 160 mm</t>
  </si>
  <si>
    <t>22 d.1.3.1</t>
  </si>
  <si>
    <t>23 d.1.3.1</t>
  </si>
  <si>
    <t>24 d.1.3.1</t>
  </si>
  <si>
    <t>KNR-W 2-18 0808-02 analogia</t>
  </si>
  <si>
    <t>Przyłącze wodociągowe z rur ciśnieniowych PE łączonych metodą zgrzewania czołowego - rurociągi o śr. 90 mm ( nakłady na 1 m przyłącza )</t>
  </si>
  <si>
    <t>25 d.1.3.1</t>
  </si>
  <si>
    <t>26 d.1.3.1</t>
  </si>
  <si>
    <t>KNR-W 2-18 0808-01 analogia</t>
  </si>
  <si>
    <t>Przyłącze wodociągowe z rur ciśnieniowych PE łączonych metodą zgrzewania czołowego - rurociągi o śr. 63 mm ( nakłady na 1 m przyłącza )</t>
  </si>
  <si>
    <t>27 d.1.3.1</t>
  </si>
  <si>
    <t>KNR-W 2-18 0808-01</t>
  </si>
  <si>
    <t>Przyłącze wodociągowe z rur ciśnieniowych PE łączonych metodą zgrzewania czołowego - rurociągi o śr. 50 mm ( nakłady na 1 m przyłącza )</t>
  </si>
  <si>
    <t>28 d.1.3.1</t>
  </si>
  <si>
    <t>Przyłącze wodociągowe z rur ciśnieniowych PE łączonych metodą zgrzewania czołowego - rurociągi o śr. 40 mm ( nakłady na 1 m przyłącza )</t>
  </si>
  <si>
    <t>29 d.1.3.1</t>
  </si>
  <si>
    <t>Przyłącze wodociągowe z rur ciśnieniowych PE łączonych metodą zgrzewania czołowego - rurociągi o śr. 32 mm</t>
  </si>
  <si>
    <t>30 d.1.3.1</t>
  </si>
  <si>
    <t>31 d.1.3.1</t>
  </si>
  <si>
    <t>KNNR 4 1430-01 analogia</t>
  </si>
  <si>
    <t>Wykonanie bloków oporowych betonowych drobnowymiarowych o objętości do 1.5 m3 - elementy betonowe (1szt.: 0,5x0,5x0,2=0,05m3)</t>
  </si>
  <si>
    <t>1.3.2</t>
  </si>
  <si>
    <t>Montaż hydrantów, zasuw, odpowietrzeń</t>
  </si>
  <si>
    <t>32 d.1.3.2</t>
  </si>
  <si>
    <t>KNNR 4 1119-03</t>
  </si>
  <si>
    <t>Hydranty pożarowe nadziemne o śr. 80 mm</t>
  </si>
  <si>
    <t>33 d.1.3.2</t>
  </si>
  <si>
    <t>KNNR 4 1119-01</t>
  </si>
  <si>
    <t>Hydranty pożarowe podziemne o śr. 80 mm</t>
  </si>
  <si>
    <t>34 d.1.3.2</t>
  </si>
  <si>
    <t>KNNR 4 1116-01</t>
  </si>
  <si>
    <t>Odpowietrzenie sieci wodociągowych w studzienkach</t>
  </si>
  <si>
    <t>35 d.1.3.2</t>
  </si>
  <si>
    <t>KNNR 4 1105-05 analogia</t>
  </si>
  <si>
    <t>Zasuwy żeliwne kołnierzowe z obudową o śr.200 mm</t>
  </si>
  <si>
    <t>36 d.1.3.2</t>
  </si>
  <si>
    <t>KNNR 4 1105-04 analogia</t>
  </si>
  <si>
    <t>Zasuwy żeliwne kołnierzowe z obudową o śr.150 mm</t>
  </si>
  <si>
    <t>37 d.1.3.2</t>
  </si>
  <si>
    <t>Zasuwy żeliwne kołnierzowe z obudową o śr.125 mm</t>
  </si>
  <si>
    <t>38 d.1.3.2</t>
  </si>
  <si>
    <t>KNNR 4 1105-03 analogia</t>
  </si>
  <si>
    <t>Zasuwy żeliwne kołnierzowe z obudową o śr.100 mm</t>
  </si>
  <si>
    <t>39 d.1.3.2</t>
  </si>
  <si>
    <t>40 d.1.3.2</t>
  </si>
  <si>
    <t>41 d.1.3.2</t>
  </si>
  <si>
    <t>KNNR 4 1105-01 analogia</t>
  </si>
  <si>
    <t>Zasuwy żeliwne kołnierzowe z obudową o śr.50 mm</t>
  </si>
  <si>
    <t>42 d.1.3.2</t>
  </si>
  <si>
    <t>Zasuwy żeliwne kołnierzowe z obudową o śr.40 mm</t>
  </si>
  <si>
    <t>43 d.1.3.2</t>
  </si>
  <si>
    <t>Zasuwy żeliwne kołnierzowe z obudową o śr.32 mm</t>
  </si>
  <si>
    <t>KNNR 4 1113-01 analogia</t>
  </si>
  <si>
    <t>Zasuwy z obudową o śr.25 mm montowane na rurociągach PVC i PE</t>
  </si>
  <si>
    <t>1.3.3</t>
  </si>
  <si>
    <t>Montaż kształtek żeliwnych i tulei PE</t>
  </si>
  <si>
    <t>45 d.1.3.3</t>
  </si>
  <si>
    <t>KNR-W 2-18 0115-05</t>
  </si>
  <si>
    <t>46 d.1.3.3</t>
  </si>
  <si>
    <t>KNR-W 2-18 0115-05 analogia</t>
  </si>
  <si>
    <t>Sieci wodociągowe - kształtki stalowe kołnierzowe o śr.DN200 - trójnik</t>
  </si>
  <si>
    <t>47 d.1.3.3</t>
  </si>
  <si>
    <t>KNR-W 2-18 0115-04</t>
  </si>
  <si>
    <t>Sieci wodociągowe - kształtki stalowe kołnierzowe o śr. DN150 - zwężki</t>
  </si>
  <si>
    <t>48 d.1.3.3</t>
  </si>
  <si>
    <t>KNR-W 2-18 0115-04 analogia</t>
  </si>
  <si>
    <t>Sieci wodociągowe - kształtki stalowe kołnierzowe o śr. DN150 - trójniki</t>
  </si>
  <si>
    <t>49 d.1.3.3</t>
  </si>
  <si>
    <t>50 d.1.3.3</t>
  </si>
  <si>
    <t>51 d.1.3.3</t>
  </si>
  <si>
    <t>KNR-W 2-18 0115-01</t>
  </si>
  <si>
    <t>Sieci wodociągowe - kształtki stalowe kołnierzowe o śr. DN50mm - zwężki</t>
  </si>
  <si>
    <t>52 d.1.3.3</t>
  </si>
  <si>
    <t>KNNR 4 1012-03</t>
  </si>
  <si>
    <t>Sieci wodociągowe - montaż kształtek ciśnieniowych PE, PEHD o połączeniach zgrzewano-kołnierzowych (tuleje kołnierzowe na luźny kołnierz) o śr.zewnętrznej 160-225 mm</t>
  </si>
  <si>
    <t>53 d.1.3.3</t>
  </si>
  <si>
    <t>KNNR 4 1012-02</t>
  </si>
  <si>
    <t>Sieci wodociągowe - montaż kształtek ciśnieniowych PE, PEHD o połączeniach zgrzewano-kołnierzowych (tuleje kołnierzowe na luźny kołnierz) o śr.zewnętrznej 110-140 mm</t>
  </si>
  <si>
    <t>54 d.1.3.3</t>
  </si>
  <si>
    <t>KNNR 4 1012-01</t>
  </si>
  <si>
    <t>Sieci wodociągowe - montaż kształtek ciśnieniowych PE, PEHD o połączeniach zgrzewano-kołnierzowych (tuleje kołnierzowe na luźny kołnierz) o śr.zewnętrznej do 90 mm</t>
  </si>
  <si>
    <t>55 d.1.3.3</t>
  </si>
  <si>
    <t>KNNR 4 1023-01 analogia</t>
  </si>
  <si>
    <t>Sieci wodociągowe - kształtki o śr. DN50, 40mm - łączniki</t>
  </si>
  <si>
    <t>56 d.1.3.3</t>
  </si>
  <si>
    <t>KNNR 4 1023-02 analogia</t>
  </si>
  <si>
    <t>Sieci wodociągowe - kształtki o śr. DN80mm - łączniki</t>
  </si>
  <si>
    <t>57 d.1.3.3</t>
  </si>
  <si>
    <t>KNNR 4 1023-03</t>
  </si>
  <si>
    <t>Sieci wodociągowe - kształtki o śr. DN100mm - łączniki</t>
  </si>
  <si>
    <t>58 d.1.3.3</t>
  </si>
  <si>
    <t>KNNR 4 1023-04</t>
  </si>
  <si>
    <t>Sieci wodociągowe - kształtki o śr. DN125mm, DN150mm - łączniki</t>
  </si>
  <si>
    <t>59 d.1.3.3</t>
  </si>
  <si>
    <t>KNNR 4 1023-06</t>
  </si>
  <si>
    <t>Sieci wodociągowe - kształtki o śr. DN200mm - łączniki</t>
  </si>
  <si>
    <t>KNR-W 2-18 0214-03 analogia</t>
  </si>
  <si>
    <t>Montaż opaska z żeliwa sfer. PN16 do nawiercania do rur PE o śr. 110mm</t>
  </si>
  <si>
    <t>1.3.4</t>
  </si>
  <si>
    <t>Montaż muf elektrooporowych</t>
  </si>
  <si>
    <t>62 d.1.3.4</t>
  </si>
  <si>
    <t>KNNR 4 1011-10</t>
  </si>
  <si>
    <t>Sieci wodociągowe - połączenie rur polietylenowych ciśnieniowych PE, PEHD za pomocą kształtek elektrooporowych o śr. zewn. 225 mm</t>
  </si>
  <si>
    <t>63 d.1.3.4</t>
  </si>
  <si>
    <t>KNNR 4 1011-07</t>
  </si>
  <si>
    <t>Sieci wodociągowe - połączenie rur polietylenowych ciśnieniowych PE, PEHD za pomocą kształtek elektrooporowych o śr. zewn. 160 mm</t>
  </si>
  <si>
    <t>64 d.1.3.4</t>
  </si>
  <si>
    <t>KNNR 4 1011-05</t>
  </si>
  <si>
    <t>Sieci wodociągowe - połączenie rur polietylenowych ciśnieniowych PE, PEHD za pomocą kształtek elektrooporowych o śr. zewn. 125 mm</t>
  </si>
  <si>
    <t>65 d.1.3.4</t>
  </si>
  <si>
    <t>66 d.1.3.4</t>
  </si>
  <si>
    <t>67 d.1.3.4</t>
  </si>
  <si>
    <t>KNNR 4 1011-02</t>
  </si>
  <si>
    <t>Sieci wodociągowe - połączenie rur polietylenowych ciśnieniowych PE, PEHD za pomocą kształtek elektrooporowych o śr. zewn. 75 mm</t>
  </si>
  <si>
    <t>68 d.1.3.4</t>
  </si>
  <si>
    <t>KNNR 4 1011-01</t>
  </si>
  <si>
    <t>Sieci wodociągowe - połączenie rur polietylenowych ciśnieniowych PE, PEHD za pomocą kształtek elektrooporowych o śr. zewn. 63 mm</t>
  </si>
  <si>
    <t>KNNR 4 1011-01 analogia</t>
  </si>
  <si>
    <t>Sieci wodociągowe - połączenie rur polietylenowych ciśnieniowych PE, PEHD za pomocą kształtek elektrooporowych o śr. zewn. 50 mm</t>
  </si>
  <si>
    <t>Sieci wodociągowe - połączenie rur polietylenowych ciśnieniowych PE, PEHD za pomocą kształtek elektrooporowych o śr. zewn. 40 mm i 32mm</t>
  </si>
  <si>
    <t>1.3.5</t>
  </si>
  <si>
    <t>Montaż rur ochronnych</t>
  </si>
  <si>
    <t>71 d.1.3.5</t>
  </si>
  <si>
    <t>KNR-W 2-19 0119-05</t>
  </si>
  <si>
    <t>Rury ochronne o śr.nom.300 mm</t>
  </si>
  <si>
    <t>Wykonanie i demontaż studni startowych i odbiorczych</t>
  </si>
  <si>
    <t>Wykonanie studni startowych i odbiorczych DN3200mm</t>
  </si>
  <si>
    <t>Wykonanie studni startowych i odbiorczych DN2500mm</t>
  </si>
  <si>
    <t>Wykonanie studni startowych i odbiorczych DN1500mm</t>
  </si>
  <si>
    <t>Denontaż studni startowych i odbiorczych DN3200mm</t>
  </si>
  <si>
    <t>Denontaż studni startowych i odbiorczych DN2500mm</t>
  </si>
  <si>
    <t>Denontaż studni startowych i odbiorczych DN1500mm</t>
  </si>
  <si>
    <t>10 d.1.3</t>
  </si>
  <si>
    <t>KNR 2-31 0109-03</t>
  </si>
  <si>
    <t>Podbudowa betonowa bez dylatacji - grub.warstwy po zagęszczeniu 12 cm</t>
  </si>
  <si>
    <t>11 d.1.3</t>
  </si>
  <si>
    <t>KNR 2-31 0109-04</t>
  </si>
  <si>
    <t>Podbudowa betonowa bez dylatacji - za każdy dalszy 1 cm grub.warstwy po zagęszczeniu Krotność = 8</t>
  </si>
  <si>
    <t>12 d.1.3</t>
  </si>
  <si>
    <t>Prace demontażowe istniejącej sieci kanalizacji sanitarnej</t>
  </si>
  <si>
    <t>KNR 4-05I 0409-01</t>
  </si>
  <si>
    <t>Demontaż studni rewizyjnych z kregów betonowych o śr. 1000 mm w gotowym wykopie o głęb. 3 m</t>
  </si>
  <si>
    <t>Mechaniczne zamulanie kanałów kołowych sieci zewn.o śr. 0,16 m miesznaką cem.-piask.</t>
  </si>
  <si>
    <t>Mechaniczne zamulanie kanałów kołowych sieci zewn.o śr. 0,20 m miesznaką cem.-piask.</t>
  </si>
  <si>
    <t>KNR 4-05II 0101-02 kalk. własna</t>
  </si>
  <si>
    <t>Mechaniczne zamulanie kanałów kołowych sieci zewn.o śr. 0,30 m miesznaką cem.-piask.</t>
  </si>
  <si>
    <t>17 d.1.4</t>
  </si>
  <si>
    <t>KNR 4-05II 0101-05</t>
  </si>
  <si>
    <t>Mechaniczne zamulanie kanałów kołowych sieci zewn.o śr. 0,50 m miesznaką cem.-piask.</t>
  </si>
  <si>
    <t>18 d.1.4</t>
  </si>
  <si>
    <t>KNR 2-01 0610-07 analogia</t>
  </si>
  <si>
    <t>Zasypanie studni żwirem lub pospółką</t>
  </si>
  <si>
    <t>Wykonanie przecisku hydraulicznego z wierceniem pilotowym i przewiertu HDD</t>
  </si>
  <si>
    <t>Przecisk hydrauliczny z wierceniem pilotowym rur o śr. nominalnej 100 mm</t>
  </si>
  <si>
    <t>20 d.1.5</t>
  </si>
  <si>
    <t>Przecisk hydrauliczny z wierceniem pilotowym rur o śr. nominalnej 150 mm</t>
  </si>
  <si>
    <t>21 d.1.5</t>
  </si>
  <si>
    <t>Przecisk hydrauliczny z wierceniem pilotowym rur o śr. nominalnej 200 mm</t>
  </si>
  <si>
    <t>22 d.1.5</t>
  </si>
  <si>
    <t>Przecisk hydrauliczny z wierceniem pilotowym rur o śr. nominalnej 300 mm</t>
  </si>
  <si>
    <t>23 d.1.5</t>
  </si>
  <si>
    <t>Przecisk hydrauliczny z wierceniem pilotowym rur o śr. nominalnej 500 mm</t>
  </si>
  <si>
    <t>24 d.1.5</t>
  </si>
  <si>
    <t>Przewiert sterowany HDD (sterowany parabolicznie) rur o śr. nominalnej 300 mm</t>
  </si>
  <si>
    <t>Montaż studni rewizyjnych</t>
  </si>
  <si>
    <t>26 d.1.6</t>
  </si>
  <si>
    <t>KNR-W 2-18 0518-04 analogia</t>
  </si>
  <si>
    <t>Studnie kanalizacyjne - betonowa podstawa studni</t>
  </si>
  <si>
    <t>27 d.1.6</t>
  </si>
  <si>
    <t>KNNR 4 1423-06</t>
  </si>
  <si>
    <t>Kominy włazowe z kręgów betonowych - pokrywa nastudzienna z pierścieniem odciążającym i włazem o śr.1400/600 mm</t>
  </si>
  <si>
    <t>28 d.1.6</t>
  </si>
  <si>
    <t>KNNR 4 1320-08</t>
  </si>
  <si>
    <t>Studzienka PEHD polietylenowa o śr. 1000 mm</t>
  </si>
  <si>
    <t>29 d.1.6</t>
  </si>
  <si>
    <t>KNNR 4 1320-08 analogia</t>
  </si>
  <si>
    <t>Studzienka PEHD polietylenowa o śr. 1000 mm z kaskadą zewnętrzną</t>
  </si>
  <si>
    <t>Transport studni rewizyjnych na plac budowy - Nidzica - kłonica</t>
  </si>
  <si>
    <t>Montaż tłoczni T1</t>
  </si>
  <si>
    <t>31 d.1.7</t>
  </si>
  <si>
    <t>KNNR 4 1413-05 kalk. własna</t>
  </si>
  <si>
    <t>Montaż tłoczni o śr. 2000 mm w gotowym wykopie o głębok. 3m</t>
  </si>
  <si>
    <t>stud.</t>
  </si>
  <si>
    <t>32 d.1.7</t>
  </si>
  <si>
    <t>KNNR 4 1413-06</t>
  </si>
  <si>
    <t>Montaż tłoczni o śr. 2000 mm w gotowym wykopie za każde 0.5 m różnicy głęb.</t>
  </si>
  <si>
    <t>[0.5 m] stud.</t>
  </si>
  <si>
    <t>Transport tłoczni na plac budowy - Nidzica - kłonica</t>
  </si>
  <si>
    <t>Montaż tłoczni T2</t>
  </si>
  <si>
    <t>34 d.1.8</t>
  </si>
  <si>
    <t>Montaż tłoczni o śr. 2500 mm w gotowym wykopie o głębok. 3m</t>
  </si>
  <si>
    <t>35 d.1.8</t>
  </si>
  <si>
    <t>Montaż kolektora i przyłączy</t>
  </si>
  <si>
    <t>37 d.1.9</t>
  </si>
  <si>
    <t>KNNR 4 1307-01 analogia</t>
  </si>
  <si>
    <t>Kanały z rur polietylenowych o śr. nominalnej 100 mm</t>
  </si>
  <si>
    <t>38 d.1.9</t>
  </si>
  <si>
    <t>Kanały z rur polietylenowych o śr. nominalnej 150 mm</t>
  </si>
  <si>
    <t>39 d.1.9</t>
  </si>
  <si>
    <t>Kanały z rur polietylenowych o śr. nominalnej 200 mm</t>
  </si>
  <si>
    <t>40 d.1.9</t>
  </si>
  <si>
    <t>KNNR 4 1307-02 analogia</t>
  </si>
  <si>
    <t>Kanały z rur polietylenowych o śr. nominalnej 300 mm</t>
  </si>
  <si>
    <t>41 d.1.9</t>
  </si>
  <si>
    <t>KNNR 4 1307-04 analogia</t>
  </si>
  <si>
    <t>Kanały z rur polietylenowych o śr. nominalnej 500 mm</t>
  </si>
  <si>
    <t>Transport rur na plac budowy - Nidzica - kłonica</t>
  </si>
  <si>
    <t>Badanie szczelności kanału</t>
  </si>
  <si>
    <t>43 d.1.10</t>
  </si>
  <si>
    <t>KNNR 4 1610-06</t>
  </si>
  <si>
    <t>Próba wodna szczelności kanałów rurowych o śr.nominalnej 500 mm</t>
  </si>
  <si>
    <t>odc. -1 prób.</t>
  </si>
  <si>
    <t>44 d.1.10</t>
  </si>
  <si>
    <t>KNNR 4 1610-04</t>
  </si>
  <si>
    <t>Próba wodna szczelności kanałów rurowych o śr.nominalnej 300 mm</t>
  </si>
  <si>
    <t>45 d.1.10</t>
  </si>
  <si>
    <t>KNNR 4 1610-02</t>
  </si>
  <si>
    <t>Próba wodna szczelności kanałów rurowych o śr.nominalnej 200 mm</t>
  </si>
  <si>
    <t>KNNR 4 1610-01</t>
  </si>
  <si>
    <t>Próba wodna szczelności kanałów rurowych o śr.nominalnej do 150 mm</t>
  </si>
  <si>
    <t>Odwodnienie studni startowych i odbiorczych</t>
  </si>
  <si>
    <t>47 d.1.11</t>
  </si>
  <si>
    <t>49 d.1.12</t>
  </si>
  <si>
    <t>KNNR 1 0320-03 analogia</t>
  </si>
  <si>
    <t>Ręczne zasypywanie wnęk za ścianami budowli inżynieryjnych przy wys. zasypania do 4 m wraz z dostarczeniem ziemi; zagęszczanie ręczne, grunt kat.IV</t>
  </si>
  <si>
    <t>50 d.1.12</t>
  </si>
  <si>
    <t>KALKULACJA NR 2
PRZEBUDOWA KANALIZACJI SANITARNEJ</t>
  </si>
  <si>
    <t>Wymagania ogólne</t>
  </si>
  <si>
    <t>KALKULACJA NR 1
PRZEBUDOWA SIECI WODOCIĄGOWEJ</t>
  </si>
  <si>
    <t>Roboty wykończeniowe i odtworzenie zieleni</t>
  </si>
  <si>
    <t>ZIELEŃ</t>
  </si>
  <si>
    <t>7.</t>
  </si>
  <si>
    <t>Obsypka i zasypka rurociągu kruszywem dowiezionym h=30cm</t>
  </si>
  <si>
    <t>Mechaniczne zamulanie sieci zewn. wodociągowej do DN125 mieszanką cem.-piask.</t>
  </si>
  <si>
    <t>20 d.1.2</t>
  </si>
  <si>
    <t>Mechaniczne zamulanie sieci zewn. wodociągowej DN150 mieszanką cem.-piask.</t>
  </si>
  <si>
    <t>21 d.1.2</t>
  </si>
  <si>
    <t>Mechaniczne zamulanie sieci zewn. wodociągowej DN200 mieszanką cem.-piask.</t>
  </si>
  <si>
    <t>44 d.1.3.3</t>
  </si>
  <si>
    <t>Sieci wodociągowe - kształtki stalowe kołnierzowe DN200 - krućce, zwężki</t>
  </si>
  <si>
    <t>Sieci wodociągowe - kształtki o śr. DN32mm, DN25mm (adapter, złączka)</t>
  </si>
  <si>
    <t>60 d.1.3.4</t>
  </si>
  <si>
    <t>61 d.1.3.4</t>
  </si>
  <si>
    <t>69 d.1.3.5</t>
  </si>
  <si>
    <t>70 d.1.3.5</t>
  </si>
  <si>
    <t>75 d.1.3.6</t>
  </si>
  <si>
    <t>76 d.1.3.6</t>
  </si>
  <si>
    <t>80 d.1.4</t>
  </si>
  <si>
    <t>81 d.1.5</t>
  </si>
  <si>
    <t>82 d.1.5</t>
  </si>
  <si>
    <t>(1041,5)/1000 = 1,042</t>
  </si>
  <si>
    <t>(1960)*1,8 = 3528,000</t>
  </si>
  <si>
    <t>1960*1,8 = 3528,000</t>
  </si>
  <si>
    <t>135,8+20,0 = 155,800</t>
  </si>
  <si>
    <t>0,05*(20+19+34+2+8+1+20+7+1) = 5,600</t>
  </si>
  <si>
    <t>1+3+17+4 = 25,000</t>
  </si>
  <si>
    <t>1+1+20+6 = 28,000</t>
  </si>
  <si>
    <t>2+1+15+8+1+3 = 30,000</t>
  </si>
  <si>
    <t>1+15+3+50+1+3+1 = 74,000</t>
  </si>
  <si>
    <t>11+5 = 16,000</t>
  </si>
  <si>
    <t>4+1+1+1 = 7,000</t>
  </si>
  <si>
    <t>34+3+7+1+1 = 46,000</t>
  </si>
  <si>
    <t>9+1+1 = 11,000</t>
  </si>
  <si>
    <t>7,1+7,7+7,4+9,5+7,0 = 38,700</t>
  </si>
  <si>
    <t>25 d.1.6</t>
  </si>
  <si>
    <t>30 d.1.7</t>
  </si>
  <si>
    <t>33 d.1.8</t>
  </si>
  <si>
    <t>36 d.1.9</t>
  </si>
  <si>
    <t>42 d.1.10</t>
  </si>
  <si>
    <t>46 d.1.11</t>
  </si>
  <si>
    <t>48 d.1.12</t>
  </si>
  <si>
    <t>(825,5)/1000 = 0,826</t>
  </si>
  <si>
    <t>794,7*1,8 = 1430,460</t>
  </si>
  <si>
    <t>0,2355*33+1,963+1,256 = 10,991</t>
  </si>
  <si>
    <t>148,0+48,0 = 196,000</t>
  </si>
  <si>
    <t>664,2+72,9 = 737,100</t>
  </si>
  <si>
    <t>KOSZTORYS  OFERTOWY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</si>
</sst>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mm/dd/yy"/>
    <numFmt numFmtId="185" formatCode="#,##0.00\ _z_ł"/>
    <numFmt numFmtId="186" formatCode="#,##0\ _z_ł"/>
    <numFmt numFmtId="187" formatCode="#,##0.0"/>
    <numFmt numFmtId="188" formatCode="0.0%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,##0.000000000000"/>
    <numFmt numFmtId="203" formatCode="#,##0.0000000000000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7" fillId="0" borderId="0" xfId="56">
      <alignment/>
      <protection/>
    </xf>
    <xf numFmtId="0" fontId="27" fillId="24" borderId="0" xfId="56" applyFill="1">
      <alignment/>
      <protection/>
    </xf>
    <xf numFmtId="0" fontId="27" fillId="22" borderId="0" xfId="56" applyFill="1">
      <alignment/>
      <protection/>
    </xf>
    <xf numFmtId="0" fontId="0" fillId="0" borderId="10" xfId="53" applyFont="1" applyFill="1" applyBorder="1" applyAlignment="1">
      <alignment horizontal="center" vertic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0" xfId="58">
      <alignment/>
      <protection/>
    </xf>
    <xf numFmtId="4" fontId="0" fillId="0" borderId="10" xfId="53" applyNumberFormat="1" applyBorder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4" fontId="0" fillId="0" borderId="10" xfId="53" applyNumberFormat="1" applyFont="1" applyFill="1" applyBorder="1" applyAlignment="1">
      <alignment horizontal="center" vertical="center"/>
      <protection/>
    </xf>
    <xf numFmtId="4" fontId="0" fillId="24" borderId="10" xfId="53" applyNumberFormat="1" applyFill="1" applyBorder="1" applyAlignment="1">
      <alignment horizontal="center"/>
      <protection/>
    </xf>
    <xf numFmtId="2" fontId="0" fillId="0" borderId="10" xfId="53" applyNumberFormat="1" applyBorder="1" applyAlignment="1">
      <alignment horizontal="center"/>
      <protection/>
    </xf>
    <xf numFmtId="4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53" applyFill="1">
      <alignment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4" fontId="0" fillId="25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4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55" applyAlignment="1">
      <alignment vertical="top"/>
      <protection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8" fontId="0" fillId="0" borderId="10" xfId="61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188" fontId="0" fillId="4" borderId="10" xfId="61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4" fontId="0" fillId="26" borderId="0" xfId="0" applyNumberFormat="1" applyFont="1" applyFill="1" applyAlignment="1">
      <alignment vertical="center"/>
    </xf>
    <xf numFmtId="188" fontId="0" fillId="26" borderId="10" xfId="61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4" fontId="0" fillId="24" borderId="0" xfId="0" applyNumberFormat="1" applyFont="1" applyFill="1" applyAlignment="1">
      <alignment vertical="center"/>
    </xf>
    <xf numFmtId="188" fontId="0" fillId="24" borderId="10" xfId="61" applyNumberFormat="1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4" fontId="0" fillId="8" borderId="0" xfId="0" applyNumberFormat="1" applyFont="1" applyFill="1" applyAlignment="1">
      <alignment vertical="center"/>
    </xf>
    <xf numFmtId="188" fontId="0" fillId="8" borderId="10" xfId="61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 quotePrefix="1">
      <alignment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wrapText="1"/>
    </xf>
    <xf numFmtId="2" fontId="32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4" fontId="0" fillId="0" borderId="0" xfId="55" applyNumberFormat="1" applyAlignment="1">
      <alignment horizontal="center" vertical="center"/>
      <protection/>
    </xf>
    <xf numFmtId="4" fontId="34" fillId="0" borderId="10" xfId="55" applyNumberFormat="1" applyFont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left" vertical="top" wrapText="1"/>
    </xf>
    <xf numFmtId="4" fontId="36" fillId="0" borderId="11" xfId="0" applyNumberFormat="1" applyFont="1" applyBorder="1" applyAlignment="1">
      <alignment horizontal="center" vertical="top" wrapText="1"/>
    </xf>
    <xf numFmtId="4" fontId="35" fillId="0" borderId="11" xfId="0" applyNumberFormat="1" applyFont="1" applyBorder="1" applyAlignment="1">
      <alignment horizontal="center" vertical="top" wrapText="1"/>
    </xf>
    <xf numFmtId="0" fontId="21" fillId="27" borderId="12" xfId="44" applyFont="1" applyFill="1" applyBorder="1" applyAlignment="1">
      <alignment vertical="center"/>
      <protection/>
    </xf>
    <xf numFmtId="0" fontId="29" fillId="27" borderId="12" xfId="44" applyFont="1" applyFill="1" applyBorder="1" applyAlignment="1">
      <alignment vertical="center"/>
      <protection/>
    </xf>
    <xf numFmtId="0" fontId="29" fillId="27" borderId="12" xfId="44" applyFont="1" applyFill="1" applyBorder="1" applyAlignment="1">
      <alignment vertical="center" wrapText="1"/>
      <protection/>
    </xf>
    <xf numFmtId="0" fontId="9" fillId="0" borderId="12" xfId="44" applyBorder="1" applyAlignment="1" applyProtection="1">
      <alignment horizontal="right" vertical="center"/>
      <protection locked="0"/>
    </xf>
    <xf numFmtId="0" fontId="9" fillId="0" borderId="12" xfId="44" applyFont="1" applyBorder="1" applyAlignment="1" applyProtection="1">
      <alignment vertical="center"/>
      <protection locked="0"/>
    </xf>
    <xf numFmtId="0" fontId="26" fillId="0" borderId="12" xfId="44" applyFont="1" applyBorder="1" applyAlignment="1" applyProtection="1">
      <alignment vertical="center"/>
      <protection locked="0"/>
    </xf>
    <xf numFmtId="0" fontId="29" fillId="0" borderId="12" xfId="44" applyFont="1" applyBorder="1" applyAlignment="1" applyProtection="1">
      <alignment vertical="center"/>
      <protection locked="0"/>
    </xf>
    <xf numFmtId="0" fontId="9" fillId="0" borderId="13" xfId="44" applyFont="1" applyBorder="1" applyAlignment="1" applyProtection="1">
      <alignment vertical="center"/>
      <protection locked="0"/>
    </xf>
    <xf numFmtId="0" fontId="27" fillId="0" borderId="14" xfId="56" applyBorder="1" applyAlignment="1">
      <alignment vertical="center"/>
      <protection/>
    </xf>
    <xf numFmtId="0" fontId="26" fillId="0" borderId="13" xfId="44" applyFont="1" applyBorder="1" applyAlignment="1" applyProtection="1">
      <alignment vertical="center"/>
      <protection locked="0"/>
    </xf>
    <xf numFmtId="0" fontId="27" fillId="0" borderId="15" xfId="56" applyBorder="1" applyAlignment="1">
      <alignment vertical="center"/>
      <protection/>
    </xf>
    <xf numFmtId="0" fontId="29" fillId="0" borderId="13" xfId="44" applyFont="1" applyBorder="1" applyAlignment="1" applyProtection="1">
      <alignment vertical="center"/>
      <protection locked="0"/>
    </xf>
    <xf numFmtId="0" fontId="0" fillId="0" borderId="15" xfId="56" applyFont="1" applyBorder="1" applyAlignment="1">
      <alignment vertical="center"/>
      <protection/>
    </xf>
    <xf numFmtId="0" fontId="0" fillId="0" borderId="14" xfId="56" applyFont="1" applyBorder="1" applyAlignment="1">
      <alignment vertical="center"/>
      <protection/>
    </xf>
    <xf numFmtId="0" fontId="9" fillId="0" borderId="13" xfId="44" applyBorder="1" applyAlignment="1" applyProtection="1">
      <alignment horizontal="right" vertical="center"/>
      <protection locked="0"/>
    </xf>
    <xf numFmtId="0" fontId="27" fillId="0" borderId="15" xfId="56" applyBorder="1" applyAlignment="1">
      <alignment horizontal="right" vertical="center"/>
      <protection/>
    </xf>
    <xf numFmtId="0" fontId="27" fillId="0" borderId="14" xfId="56" applyBorder="1" applyAlignment="1">
      <alignment horizontal="right" vertical="center"/>
      <protection/>
    </xf>
    <xf numFmtId="0" fontId="9" fillId="24" borderId="12" xfId="44" applyFill="1" applyBorder="1" applyAlignment="1" applyProtection="1">
      <alignment horizontal="right" vertical="center"/>
      <protection locked="0"/>
    </xf>
    <xf numFmtId="0" fontId="9" fillId="24" borderId="12" xfId="44" applyFont="1" applyFill="1" applyBorder="1" applyAlignment="1" applyProtection="1">
      <alignment vertical="center"/>
      <protection locked="0"/>
    </xf>
    <xf numFmtId="0" fontId="26" fillId="24" borderId="12" xfId="44" applyFont="1" applyFill="1" applyBorder="1" applyAlignment="1" applyProtection="1">
      <alignment vertical="center"/>
      <protection locked="0"/>
    </xf>
    <xf numFmtId="0" fontId="29" fillId="24" borderId="12" xfId="44" applyFont="1" applyFill="1" applyBorder="1" applyAlignment="1" applyProtection="1">
      <alignment vertical="center"/>
      <protection locked="0"/>
    </xf>
    <xf numFmtId="0" fontId="9" fillId="24" borderId="12" xfId="44" applyFill="1" applyBorder="1" applyAlignment="1" applyProtection="1">
      <alignment vertical="center"/>
      <protection locked="0"/>
    </xf>
    <xf numFmtId="0" fontId="9" fillId="22" borderId="12" xfId="44" applyFill="1" applyBorder="1" applyAlignment="1" applyProtection="1">
      <alignment horizontal="right" vertical="center"/>
      <protection locked="0"/>
    </xf>
    <xf numFmtId="0" fontId="9" fillId="22" borderId="12" xfId="44" applyFill="1" applyBorder="1" applyAlignment="1" applyProtection="1">
      <alignment vertical="center"/>
      <protection locked="0"/>
    </xf>
    <xf numFmtId="0" fontId="26" fillId="22" borderId="12" xfId="44" applyFont="1" applyFill="1" applyBorder="1" applyAlignment="1" applyProtection="1">
      <alignment vertical="center"/>
      <protection locked="0"/>
    </xf>
    <xf numFmtId="0" fontId="29" fillId="22" borderId="12" xfId="44" applyFont="1" applyFill="1" applyBorder="1" applyAlignment="1" applyProtection="1">
      <alignment vertical="center"/>
      <protection locked="0"/>
    </xf>
    <xf numFmtId="0" fontId="26" fillId="22" borderId="13" xfId="44" applyFont="1" applyFill="1" applyBorder="1" applyAlignment="1" applyProtection="1">
      <alignment vertical="center"/>
      <protection locked="0"/>
    </xf>
    <xf numFmtId="0" fontId="27" fillId="22" borderId="15" xfId="56" applyFill="1" applyBorder="1" applyAlignment="1">
      <alignment vertical="center"/>
      <protection/>
    </xf>
    <xf numFmtId="0" fontId="27" fillId="22" borderId="14" xfId="56" applyFill="1" applyBorder="1" applyAlignment="1">
      <alignment vertical="center"/>
      <protection/>
    </xf>
    <xf numFmtId="0" fontId="9" fillId="22" borderId="13" xfId="44" applyFill="1" applyBorder="1" applyAlignment="1" applyProtection="1">
      <alignment horizontal="right" vertical="center"/>
      <protection locked="0"/>
    </xf>
    <xf numFmtId="0" fontId="27" fillId="22" borderId="15" xfId="56" applyFill="1" applyBorder="1" applyAlignment="1">
      <alignment horizontal="right" vertical="center"/>
      <protection/>
    </xf>
    <xf numFmtId="0" fontId="27" fillId="22" borderId="14" xfId="56" applyFill="1" applyBorder="1" applyAlignment="1">
      <alignment horizontal="right" vertical="center"/>
      <protection/>
    </xf>
    <xf numFmtId="0" fontId="9" fillId="22" borderId="13" xfId="44" applyFill="1" applyBorder="1" applyAlignment="1" applyProtection="1">
      <alignment vertical="center"/>
      <protection locked="0"/>
    </xf>
    <xf numFmtId="0" fontId="29" fillId="22" borderId="13" xfId="44" applyFont="1" applyFill="1" applyBorder="1" applyAlignment="1" applyProtection="1">
      <alignment vertical="center"/>
      <protection locked="0"/>
    </xf>
    <xf numFmtId="0" fontId="0" fillId="22" borderId="15" xfId="56" applyFont="1" applyFill="1" applyBorder="1" applyAlignment="1">
      <alignment vertical="center"/>
      <protection/>
    </xf>
    <xf numFmtId="0" fontId="0" fillId="22" borderId="14" xfId="56" applyFont="1" applyFill="1" applyBorder="1" applyAlignment="1">
      <alignment vertical="center"/>
      <protection/>
    </xf>
    <xf numFmtId="0" fontId="29" fillId="0" borderId="12" xfId="44" applyFont="1" applyBorder="1" applyAlignment="1">
      <alignment vertical="center"/>
      <protection/>
    </xf>
    <xf numFmtId="0" fontId="30" fillId="0" borderId="12" xfId="44" applyFont="1" applyBorder="1" applyAlignment="1">
      <alignment vertical="center"/>
      <protection/>
    </xf>
    <xf numFmtId="0" fontId="9" fillId="0" borderId="12" xfId="44" applyFont="1" applyBorder="1" applyAlignment="1">
      <alignment vertical="center"/>
      <protection/>
    </xf>
    <xf numFmtId="0" fontId="9" fillId="0" borderId="12" xfId="44" applyBorder="1" applyAlignment="1">
      <alignment vertical="center"/>
      <protection/>
    </xf>
    <xf numFmtId="180" fontId="4" fillId="0" borderId="10" xfId="53" applyNumberFormat="1" applyFont="1" applyFill="1" applyBorder="1" applyAlignment="1">
      <alignment vertical="center" wrapText="1"/>
      <protection/>
    </xf>
    <xf numFmtId="180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right" vertical="center"/>
      <protection/>
    </xf>
    <xf numFmtId="0" fontId="5" fillId="0" borderId="17" xfId="53" applyFont="1" applyFill="1" applyBorder="1" applyAlignment="1">
      <alignment horizontal="right" vertical="center"/>
      <protection/>
    </xf>
    <xf numFmtId="0" fontId="5" fillId="0" borderId="18" xfId="53" applyFont="1" applyFill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80" fontId="4" fillId="0" borderId="16" xfId="53" applyNumberFormat="1" applyFont="1" applyFill="1" applyBorder="1" applyAlignment="1">
      <alignment vertical="center" wrapText="1"/>
      <protection/>
    </xf>
    <xf numFmtId="180" fontId="4" fillId="0" borderId="17" xfId="53" applyNumberFormat="1" applyFont="1" applyFill="1" applyBorder="1" applyAlignment="1">
      <alignment vertical="center" wrapText="1"/>
      <protection/>
    </xf>
    <xf numFmtId="180" fontId="4" fillId="0" borderId="18" xfId="53" applyNumberFormat="1" applyFont="1" applyFill="1" applyBorder="1" applyAlignment="1">
      <alignment vertical="center" wrapText="1"/>
      <protection/>
    </xf>
    <xf numFmtId="180" fontId="4" fillId="0" borderId="16" xfId="53" applyNumberFormat="1" applyFont="1" applyFill="1" applyBorder="1" applyAlignment="1">
      <alignment horizontal="left" vertical="center" wrapText="1"/>
      <protection/>
    </xf>
    <xf numFmtId="180" fontId="4" fillId="0" borderId="17" xfId="53" applyNumberFormat="1" applyFont="1" applyFill="1" applyBorder="1" applyAlignment="1">
      <alignment horizontal="left" vertical="center" wrapText="1"/>
      <protection/>
    </xf>
    <xf numFmtId="180" fontId="4" fillId="0" borderId="18" xfId="53" applyNumberFormat="1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18" xfId="57" applyFont="1" applyFill="1" applyBorder="1" applyAlignment="1">
      <alignment horizontal="right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180" fontId="4" fillId="0" borderId="10" xfId="57" applyNumberFormat="1" applyFont="1" applyFill="1" applyBorder="1" applyAlignment="1">
      <alignment horizontal="left" vertical="center" wrapText="1"/>
      <protection/>
    </xf>
    <xf numFmtId="180" fontId="4" fillId="0" borderId="10" xfId="57" applyNumberFormat="1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vertical="center" wrapText="1"/>
    </xf>
    <xf numFmtId="180" fontId="4" fillId="0" borderId="17" xfId="0" applyNumberFormat="1" applyFont="1" applyFill="1" applyBorder="1" applyAlignment="1">
      <alignment vertical="center" wrapText="1"/>
    </xf>
    <xf numFmtId="180" fontId="4" fillId="0" borderId="18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5" fillId="0" borderId="21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55" applyFont="1" applyBorder="1" applyAlignment="1">
      <alignment horizontal="center" vertical="center" wrapText="1"/>
      <protection/>
    </xf>
    <xf numFmtId="0" fontId="34" fillId="0" borderId="20" xfId="55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BITUM" xfId="53"/>
    <cellStyle name="Normalny_BITUM_1" xfId="54"/>
    <cellStyle name="Normalny_Kanal 1" xfId="55"/>
    <cellStyle name="Normalny_Kopia Xl0000000" xfId="56"/>
    <cellStyle name="Normalny_KOSTKA" xfId="57"/>
    <cellStyle name="Normalny_Netto Morąg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zoomScalePageLayoutView="0" workbookViewId="0" topLeftCell="A1">
      <selection activeCell="AA26" sqref="AA26"/>
    </sheetView>
  </sheetViews>
  <sheetFormatPr defaultColWidth="8.8515625" defaultRowHeight="12.75"/>
  <cols>
    <col min="1" max="48" width="2.8515625" style="11" customWidth="1"/>
    <col min="49" max="16384" width="8.8515625" style="11" customWidth="1"/>
  </cols>
  <sheetData>
    <row r="1" spans="1:48" ht="15">
      <c r="A1" s="104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1:48" ht="15">
      <c r="A2" s="105" t="s">
        <v>124</v>
      </c>
      <c r="B2" s="105"/>
      <c r="C2" s="105" t="s">
        <v>75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 t="s">
        <v>76</v>
      </c>
      <c r="V2" s="105"/>
      <c r="W2" s="105"/>
      <c r="X2" s="105"/>
      <c r="Y2" s="105"/>
      <c r="Z2" s="105"/>
      <c r="AA2" s="105"/>
      <c r="AB2" s="105"/>
      <c r="AC2" s="105"/>
      <c r="AD2" s="105"/>
      <c r="AE2" s="106" t="s">
        <v>77</v>
      </c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 t="s">
        <v>78</v>
      </c>
      <c r="AQ2" s="106"/>
      <c r="AR2" s="106"/>
      <c r="AS2" s="106"/>
      <c r="AT2" s="106"/>
      <c r="AU2" s="106"/>
      <c r="AV2" s="106"/>
    </row>
    <row r="3" spans="1:48" ht="15">
      <c r="A3" s="108">
        <v>1</v>
      </c>
      <c r="B3" s="108"/>
      <c r="C3" s="109" t="s">
        <v>79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10">
        <v>984520.92</v>
      </c>
      <c r="V3" s="110"/>
      <c r="W3" s="110"/>
      <c r="X3" s="110"/>
      <c r="Y3" s="110"/>
      <c r="Z3" s="110"/>
      <c r="AA3" s="110"/>
      <c r="AB3" s="110"/>
      <c r="AC3" s="110"/>
      <c r="AD3" s="110"/>
      <c r="AE3" s="110">
        <v>0</v>
      </c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07" t="s">
        <v>80</v>
      </c>
      <c r="AQ3" s="107"/>
      <c r="AR3" s="107"/>
      <c r="AS3" s="107"/>
      <c r="AT3" s="107"/>
      <c r="AU3" s="107"/>
      <c r="AV3" s="107"/>
    </row>
    <row r="4" spans="1:48" ht="15">
      <c r="A4" s="111">
        <v>2</v>
      </c>
      <c r="B4" s="112"/>
      <c r="C4" s="113" t="s">
        <v>81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2"/>
      <c r="U4" s="115">
        <v>0</v>
      </c>
      <c r="V4" s="116"/>
      <c r="W4" s="116"/>
      <c r="X4" s="116"/>
      <c r="Y4" s="116"/>
      <c r="Z4" s="116"/>
      <c r="AA4" s="116"/>
      <c r="AB4" s="116"/>
      <c r="AC4" s="116"/>
      <c r="AD4" s="117"/>
      <c r="AE4" s="115">
        <v>7804.47</v>
      </c>
      <c r="AF4" s="116"/>
      <c r="AG4" s="116"/>
      <c r="AH4" s="116"/>
      <c r="AI4" s="116"/>
      <c r="AJ4" s="116"/>
      <c r="AK4" s="116"/>
      <c r="AL4" s="116"/>
      <c r="AM4" s="116"/>
      <c r="AN4" s="116"/>
      <c r="AO4" s="117"/>
      <c r="AP4" s="107" t="s">
        <v>82</v>
      </c>
      <c r="AQ4" s="107"/>
      <c r="AR4" s="107"/>
      <c r="AS4" s="107"/>
      <c r="AT4" s="107"/>
      <c r="AU4" s="107"/>
      <c r="AV4" s="107"/>
    </row>
    <row r="5" spans="1:48" ht="15">
      <c r="A5" s="111">
        <v>3</v>
      </c>
      <c r="B5" s="112"/>
      <c r="C5" s="113" t="s">
        <v>83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2"/>
      <c r="U5" s="115">
        <v>0</v>
      </c>
      <c r="V5" s="116"/>
      <c r="W5" s="116"/>
      <c r="X5" s="116"/>
      <c r="Y5" s="116"/>
      <c r="Z5" s="116"/>
      <c r="AA5" s="116"/>
      <c r="AB5" s="116"/>
      <c r="AC5" s="116"/>
      <c r="AD5" s="117"/>
      <c r="AE5" s="115">
        <v>39392.44</v>
      </c>
      <c r="AF5" s="116"/>
      <c r="AG5" s="116"/>
      <c r="AH5" s="116"/>
      <c r="AI5" s="116"/>
      <c r="AJ5" s="116"/>
      <c r="AK5" s="116"/>
      <c r="AL5" s="116"/>
      <c r="AM5" s="116"/>
      <c r="AN5" s="116"/>
      <c r="AO5" s="117"/>
      <c r="AP5" s="118" t="s">
        <v>82</v>
      </c>
      <c r="AQ5" s="119"/>
      <c r="AR5" s="119"/>
      <c r="AS5" s="119"/>
      <c r="AT5" s="119"/>
      <c r="AU5" s="119"/>
      <c r="AV5" s="120"/>
    </row>
    <row r="6" spans="1:48" ht="15">
      <c r="A6" s="111">
        <v>4</v>
      </c>
      <c r="B6" s="112"/>
      <c r="C6" s="113" t="s">
        <v>84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2"/>
      <c r="U6" s="115">
        <v>657107.45</v>
      </c>
      <c r="V6" s="116"/>
      <c r="W6" s="116"/>
      <c r="X6" s="116"/>
      <c r="Y6" s="116"/>
      <c r="Z6" s="116"/>
      <c r="AA6" s="116"/>
      <c r="AB6" s="116"/>
      <c r="AC6" s="116"/>
      <c r="AD6" s="117"/>
      <c r="AE6" s="115">
        <v>0</v>
      </c>
      <c r="AF6" s="116"/>
      <c r="AG6" s="116"/>
      <c r="AH6" s="116"/>
      <c r="AI6" s="116"/>
      <c r="AJ6" s="116"/>
      <c r="AK6" s="116"/>
      <c r="AL6" s="116"/>
      <c r="AM6" s="116"/>
      <c r="AN6" s="116"/>
      <c r="AO6" s="117"/>
      <c r="AP6" s="118" t="s">
        <v>82</v>
      </c>
      <c r="AQ6" s="119"/>
      <c r="AR6" s="119"/>
      <c r="AS6" s="119"/>
      <c r="AT6" s="119"/>
      <c r="AU6" s="119"/>
      <c r="AV6" s="120"/>
    </row>
    <row r="7" spans="1:48" ht="15">
      <c r="A7" s="111">
        <v>5</v>
      </c>
      <c r="B7" s="112"/>
      <c r="C7" s="113" t="s">
        <v>85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2"/>
      <c r="U7" s="115">
        <v>115459.02</v>
      </c>
      <c r="V7" s="116"/>
      <c r="W7" s="116"/>
      <c r="X7" s="116"/>
      <c r="Y7" s="116"/>
      <c r="Z7" s="116"/>
      <c r="AA7" s="116"/>
      <c r="AB7" s="116"/>
      <c r="AC7" s="116"/>
      <c r="AD7" s="117"/>
      <c r="AE7" s="115">
        <v>0</v>
      </c>
      <c r="AF7" s="116"/>
      <c r="AG7" s="116"/>
      <c r="AH7" s="116"/>
      <c r="AI7" s="116"/>
      <c r="AJ7" s="116"/>
      <c r="AK7" s="116"/>
      <c r="AL7" s="116"/>
      <c r="AM7" s="116"/>
      <c r="AN7" s="116"/>
      <c r="AO7" s="117"/>
      <c r="AP7" s="118" t="s">
        <v>86</v>
      </c>
      <c r="AQ7" s="119"/>
      <c r="AR7" s="119"/>
      <c r="AS7" s="119"/>
      <c r="AT7" s="119"/>
      <c r="AU7" s="119"/>
      <c r="AV7" s="120"/>
    </row>
    <row r="8" spans="1:48" s="12" customFormat="1" ht="15">
      <c r="A8" s="122">
        <v>6</v>
      </c>
      <c r="B8" s="122"/>
      <c r="C8" s="123" t="s">
        <v>87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>
        <v>920354.02</v>
      </c>
      <c r="V8" s="124"/>
      <c r="W8" s="124"/>
      <c r="X8" s="124"/>
      <c r="Y8" s="124"/>
      <c r="Z8" s="124"/>
      <c r="AA8" s="124"/>
      <c r="AB8" s="124"/>
      <c r="AC8" s="124"/>
      <c r="AD8" s="124"/>
      <c r="AE8" s="124">
        <v>0</v>
      </c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1" t="s">
        <v>88</v>
      </c>
      <c r="AQ8" s="121"/>
      <c r="AR8" s="121"/>
      <c r="AS8" s="121"/>
      <c r="AT8" s="121"/>
      <c r="AU8" s="121"/>
      <c r="AV8" s="121"/>
    </row>
    <row r="9" spans="1:48" s="12" customFormat="1" ht="15">
      <c r="A9" s="122">
        <v>7</v>
      </c>
      <c r="B9" s="122"/>
      <c r="C9" s="123" t="s">
        <v>89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4">
        <v>0</v>
      </c>
      <c r="V9" s="124"/>
      <c r="W9" s="124"/>
      <c r="X9" s="124"/>
      <c r="Y9" s="124"/>
      <c r="Z9" s="124"/>
      <c r="AA9" s="124"/>
      <c r="AB9" s="124"/>
      <c r="AC9" s="124"/>
      <c r="AD9" s="124"/>
      <c r="AE9" s="124">
        <v>28540.06</v>
      </c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1" t="s">
        <v>88</v>
      </c>
      <c r="AQ9" s="121"/>
      <c r="AR9" s="121"/>
      <c r="AS9" s="121"/>
      <c r="AT9" s="121"/>
      <c r="AU9" s="121"/>
      <c r="AV9" s="121"/>
    </row>
    <row r="10" spans="1:48" s="12" customFormat="1" ht="15">
      <c r="A10" s="125">
        <v>8</v>
      </c>
      <c r="B10" s="125"/>
      <c r="C10" s="123" t="s">
        <v>90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>
        <v>0</v>
      </c>
      <c r="V10" s="124"/>
      <c r="W10" s="124"/>
      <c r="X10" s="124"/>
      <c r="Y10" s="124"/>
      <c r="Z10" s="124"/>
      <c r="AA10" s="124"/>
      <c r="AB10" s="124"/>
      <c r="AC10" s="124"/>
      <c r="AD10" s="124"/>
      <c r="AE10" s="124">
        <v>21108.57</v>
      </c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1" t="s">
        <v>88</v>
      </c>
      <c r="AQ10" s="121"/>
      <c r="AR10" s="121"/>
      <c r="AS10" s="121"/>
      <c r="AT10" s="121"/>
      <c r="AU10" s="121"/>
      <c r="AV10" s="121"/>
    </row>
    <row r="11" spans="1:48" s="12" customFormat="1" ht="15">
      <c r="A11" s="125">
        <v>9</v>
      </c>
      <c r="B11" s="125"/>
      <c r="C11" s="123" t="s">
        <v>91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>
        <v>662810.05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>
        <v>0</v>
      </c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1" t="s">
        <v>92</v>
      </c>
      <c r="AQ11" s="121"/>
      <c r="AR11" s="121"/>
      <c r="AS11" s="121"/>
      <c r="AT11" s="121"/>
      <c r="AU11" s="121"/>
      <c r="AV11" s="121"/>
    </row>
    <row r="12" spans="1:48" s="12" customFormat="1" ht="15">
      <c r="A12" s="125">
        <v>10</v>
      </c>
      <c r="B12" s="125"/>
      <c r="C12" s="123" t="s">
        <v>93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4">
        <v>94670.86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24">
        <v>0</v>
      </c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1" t="s">
        <v>92</v>
      </c>
      <c r="AQ12" s="121"/>
      <c r="AR12" s="121"/>
      <c r="AS12" s="121"/>
      <c r="AT12" s="121"/>
      <c r="AU12" s="121"/>
      <c r="AV12" s="121"/>
    </row>
    <row r="13" spans="1:48" s="13" customFormat="1" ht="15">
      <c r="A13" s="127">
        <v>11</v>
      </c>
      <c r="B13" s="127"/>
      <c r="C13" s="128" t="s">
        <v>94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>
        <v>1047274.16</v>
      </c>
      <c r="V13" s="129"/>
      <c r="W13" s="129"/>
      <c r="X13" s="129"/>
      <c r="Y13" s="129"/>
      <c r="Z13" s="129"/>
      <c r="AA13" s="129"/>
      <c r="AB13" s="129"/>
      <c r="AC13" s="129"/>
      <c r="AD13" s="129"/>
      <c r="AE13" s="129">
        <v>0</v>
      </c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6" t="s">
        <v>95</v>
      </c>
      <c r="AQ13" s="126"/>
      <c r="AR13" s="126"/>
      <c r="AS13" s="126"/>
      <c r="AT13" s="126"/>
      <c r="AU13" s="126"/>
      <c r="AV13" s="126"/>
    </row>
    <row r="14" spans="1:48" s="13" customFormat="1" ht="15">
      <c r="A14" s="127">
        <v>12</v>
      </c>
      <c r="B14" s="127"/>
      <c r="C14" s="130" t="s">
        <v>96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29">
        <v>0</v>
      </c>
      <c r="V14" s="129"/>
      <c r="W14" s="129"/>
      <c r="X14" s="129"/>
      <c r="Y14" s="129"/>
      <c r="Z14" s="129"/>
      <c r="AA14" s="129"/>
      <c r="AB14" s="129"/>
      <c r="AC14" s="129"/>
      <c r="AD14" s="129"/>
      <c r="AE14" s="129">
        <v>6604.65</v>
      </c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6" t="s">
        <v>95</v>
      </c>
      <c r="AQ14" s="126"/>
      <c r="AR14" s="126"/>
      <c r="AS14" s="126"/>
      <c r="AT14" s="126"/>
      <c r="AU14" s="126"/>
      <c r="AV14" s="126"/>
    </row>
    <row r="15" spans="1:48" s="13" customFormat="1" ht="15">
      <c r="A15" s="127">
        <v>13</v>
      </c>
      <c r="B15" s="127"/>
      <c r="C15" s="130" t="s">
        <v>97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29">
        <v>0</v>
      </c>
      <c r="V15" s="129"/>
      <c r="W15" s="129"/>
      <c r="X15" s="129"/>
      <c r="Y15" s="129"/>
      <c r="Z15" s="129"/>
      <c r="AA15" s="129"/>
      <c r="AB15" s="129"/>
      <c r="AC15" s="129"/>
      <c r="AD15" s="129"/>
      <c r="AE15" s="129">
        <v>20193.13</v>
      </c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6" t="s">
        <v>98</v>
      </c>
      <c r="AQ15" s="126"/>
      <c r="AR15" s="126"/>
      <c r="AS15" s="126"/>
      <c r="AT15" s="126"/>
      <c r="AU15" s="126"/>
      <c r="AV15" s="126"/>
    </row>
    <row r="16" spans="1:48" s="13" customFormat="1" ht="15">
      <c r="A16" s="127">
        <v>14</v>
      </c>
      <c r="B16" s="127"/>
      <c r="C16" s="130" t="s">
        <v>99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U16" s="129">
        <v>1369463.31</v>
      </c>
      <c r="V16" s="129"/>
      <c r="W16" s="129"/>
      <c r="X16" s="129"/>
      <c r="Y16" s="129"/>
      <c r="Z16" s="129"/>
      <c r="AA16" s="129"/>
      <c r="AB16" s="129"/>
      <c r="AC16" s="129"/>
      <c r="AD16" s="129"/>
      <c r="AE16" s="129">
        <v>0</v>
      </c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6" t="s">
        <v>100</v>
      </c>
      <c r="AQ16" s="126"/>
      <c r="AR16" s="126"/>
      <c r="AS16" s="126"/>
      <c r="AT16" s="126"/>
      <c r="AU16" s="126"/>
      <c r="AV16" s="126"/>
    </row>
    <row r="17" spans="1:48" s="13" customFormat="1" ht="15">
      <c r="A17" s="136">
        <v>15</v>
      </c>
      <c r="B17" s="132"/>
      <c r="C17" s="130" t="s">
        <v>101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7">
        <v>123340.21</v>
      </c>
      <c r="V17" s="138"/>
      <c r="W17" s="138"/>
      <c r="X17" s="138"/>
      <c r="Y17" s="138"/>
      <c r="Z17" s="138"/>
      <c r="AA17" s="138"/>
      <c r="AB17" s="138"/>
      <c r="AC17" s="138"/>
      <c r="AD17" s="139"/>
      <c r="AE17" s="137">
        <v>0</v>
      </c>
      <c r="AF17" s="138"/>
      <c r="AG17" s="138"/>
      <c r="AH17" s="138"/>
      <c r="AI17" s="138"/>
      <c r="AJ17" s="138"/>
      <c r="AK17" s="138"/>
      <c r="AL17" s="138"/>
      <c r="AM17" s="138"/>
      <c r="AN17" s="138"/>
      <c r="AO17" s="139"/>
      <c r="AP17" s="133" t="s">
        <v>102</v>
      </c>
      <c r="AQ17" s="134"/>
      <c r="AR17" s="134"/>
      <c r="AS17" s="134"/>
      <c r="AT17" s="134"/>
      <c r="AU17" s="134"/>
      <c r="AV17" s="135"/>
    </row>
    <row r="18" spans="1:48" s="13" customFormat="1" ht="15">
      <c r="A18" s="127">
        <v>16</v>
      </c>
      <c r="B18" s="127"/>
      <c r="C18" s="130" t="s">
        <v>103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29">
        <v>0</v>
      </c>
      <c r="V18" s="129"/>
      <c r="W18" s="129"/>
      <c r="X18" s="129"/>
      <c r="Y18" s="129"/>
      <c r="Z18" s="129"/>
      <c r="AA18" s="129"/>
      <c r="AB18" s="129"/>
      <c r="AC18" s="129"/>
      <c r="AD18" s="129"/>
      <c r="AE18" s="129">
        <v>119500</v>
      </c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6" t="s">
        <v>102</v>
      </c>
      <c r="AQ18" s="126"/>
      <c r="AR18" s="126"/>
      <c r="AS18" s="126"/>
      <c r="AT18" s="126"/>
      <c r="AU18" s="126"/>
      <c r="AV18" s="126"/>
    </row>
    <row r="19" spans="1:48" ht="15">
      <c r="A19" s="142" t="s">
        <v>104</v>
      </c>
      <c r="B19" s="142"/>
      <c r="C19" s="142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1">
        <f>SUM(U3:AD18)</f>
        <v>5974999.999999999</v>
      </c>
      <c r="V19" s="141"/>
      <c r="W19" s="141"/>
      <c r="X19" s="141"/>
      <c r="Y19" s="141"/>
      <c r="Z19" s="141"/>
      <c r="AA19" s="141"/>
      <c r="AB19" s="141"/>
      <c r="AC19" s="141"/>
      <c r="AD19" s="141"/>
      <c r="AE19" s="141">
        <f>SUM(AE3:AO18)</f>
        <v>243143.32</v>
      </c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0" t="s">
        <v>105</v>
      </c>
      <c r="AQ19" s="140"/>
      <c r="AR19" s="140"/>
      <c r="AS19" s="141">
        <f>SUM(U19,AE19)</f>
        <v>6218143.319999999</v>
      </c>
      <c r="AT19" s="141"/>
      <c r="AU19" s="141"/>
      <c r="AV19" s="141"/>
    </row>
    <row r="26" ht="15" hidden="1"/>
  </sheetData>
  <sheetProtection/>
  <mergeCells count="92">
    <mergeCell ref="AP19:AR19"/>
    <mergeCell ref="AS19:AV19"/>
    <mergeCell ref="A19:C19"/>
    <mergeCell ref="D19:T19"/>
    <mergeCell ref="U19:AD19"/>
    <mergeCell ref="AE19:AO19"/>
    <mergeCell ref="AP17:AV17"/>
    <mergeCell ref="A18:B18"/>
    <mergeCell ref="C18:T18"/>
    <mergeCell ref="U18:AD18"/>
    <mergeCell ref="AE18:AO18"/>
    <mergeCell ref="A17:B17"/>
    <mergeCell ref="C17:T17"/>
    <mergeCell ref="U17:AD17"/>
    <mergeCell ref="AE17:AO17"/>
    <mergeCell ref="AP18:AV18"/>
    <mergeCell ref="AP16:AV16"/>
    <mergeCell ref="A15:B15"/>
    <mergeCell ref="C15:T15"/>
    <mergeCell ref="U15:AD15"/>
    <mergeCell ref="AE15:AO15"/>
    <mergeCell ref="AP15:AV15"/>
    <mergeCell ref="A16:B16"/>
    <mergeCell ref="C16:T16"/>
    <mergeCell ref="U16:AD16"/>
    <mergeCell ref="AE16:AO16"/>
    <mergeCell ref="AP14:AV14"/>
    <mergeCell ref="A13:B13"/>
    <mergeCell ref="C13:T13"/>
    <mergeCell ref="U13:AD13"/>
    <mergeCell ref="AE13:AO13"/>
    <mergeCell ref="AP13:AV13"/>
    <mergeCell ref="A14:B14"/>
    <mergeCell ref="C14:T14"/>
    <mergeCell ref="U14:AD14"/>
    <mergeCell ref="AE14:AO14"/>
    <mergeCell ref="AP12:AV12"/>
    <mergeCell ref="A11:B11"/>
    <mergeCell ref="C11:T11"/>
    <mergeCell ref="U11:AD11"/>
    <mergeCell ref="AE11:AO11"/>
    <mergeCell ref="AP11:AV11"/>
    <mergeCell ref="A12:B12"/>
    <mergeCell ref="C12:T12"/>
    <mergeCell ref="U12:AD12"/>
    <mergeCell ref="AE12:AO12"/>
    <mergeCell ref="AP10:AV10"/>
    <mergeCell ref="A9:B9"/>
    <mergeCell ref="C9:T9"/>
    <mergeCell ref="U9:AD9"/>
    <mergeCell ref="AE9:AO9"/>
    <mergeCell ref="AP9:AV9"/>
    <mergeCell ref="A10:B10"/>
    <mergeCell ref="C10:T10"/>
    <mergeCell ref="U10:AD10"/>
    <mergeCell ref="AE10:AO10"/>
    <mergeCell ref="AP8:AV8"/>
    <mergeCell ref="A7:B7"/>
    <mergeCell ref="C7:T7"/>
    <mergeCell ref="U7:AD7"/>
    <mergeCell ref="AE7:AO7"/>
    <mergeCell ref="AP7:AV7"/>
    <mergeCell ref="A8:B8"/>
    <mergeCell ref="C8:T8"/>
    <mergeCell ref="U8:AD8"/>
    <mergeCell ref="AE8:AO8"/>
    <mergeCell ref="AP6:AV6"/>
    <mergeCell ref="A5:B5"/>
    <mergeCell ref="C5:T5"/>
    <mergeCell ref="U5:AD5"/>
    <mergeCell ref="AE5:AO5"/>
    <mergeCell ref="AP5:AV5"/>
    <mergeCell ref="A6:B6"/>
    <mergeCell ref="C6:T6"/>
    <mergeCell ref="U6:AD6"/>
    <mergeCell ref="AE6:AO6"/>
    <mergeCell ref="AP4:AV4"/>
    <mergeCell ref="A3:B3"/>
    <mergeCell ref="C3:T3"/>
    <mergeCell ref="U3:AD3"/>
    <mergeCell ref="AE3:AO3"/>
    <mergeCell ref="AP3:AV3"/>
    <mergeCell ref="A4:B4"/>
    <mergeCell ref="C4:T4"/>
    <mergeCell ref="U4:AD4"/>
    <mergeCell ref="AE4:AO4"/>
    <mergeCell ref="A1:AV1"/>
    <mergeCell ref="A2:B2"/>
    <mergeCell ref="C2:T2"/>
    <mergeCell ref="U2:AD2"/>
    <mergeCell ref="AE2:AO2"/>
    <mergeCell ref="AP2:AV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1">
      <selection activeCell="G39" sqref="G39"/>
    </sheetView>
  </sheetViews>
  <sheetFormatPr defaultColWidth="8.8515625" defaultRowHeight="12.75"/>
  <cols>
    <col min="1" max="6" width="8.8515625" style="17" customWidth="1"/>
    <col min="7" max="9" width="11.421875" style="17" bestFit="1" customWidth="1"/>
    <col min="10" max="10" width="5.421875" style="17" bestFit="1" customWidth="1"/>
    <col min="11" max="16384" width="8.8515625" style="17" customWidth="1"/>
  </cols>
  <sheetData>
    <row r="1" spans="1:10" ht="13.5" customHeight="1">
      <c r="A1" s="150" t="s">
        <v>109</v>
      </c>
      <c r="B1" s="150"/>
      <c r="C1" s="150"/>
      <c r="D1" s="150"/>
      <c r="E1" s="150"/>
      <c r="F1" s="150"/>
      <c r="G1" s="150"/>
      <c r="H1" s="15"/>
      <c r="I1" s="15"/>
      <c r="J1" s="16"/>
    </row>
    <row r="2" spans="1:10" ht="13.5" customHeight="1">
      <c r="A2" s="150" t="s">
        <v>112</v>
      </c>
      <c r="B2" s="150"/>
      <c r="C2" s="150"/>
      <c r="D2" s="150"/>
      <c r="E2" s="150"/>
      <c r="F2" s="150"/>
      <c r="G2" s="150"/>
      <c r="H2" s="18" t="s">
        <v>106</v>
      </c>
      <c r="I2" s="18" t="s">
        <v>107</v>
      </c>
      <c r="J2" s="19" t="s">
        <v>108</v>
      </c>
    </row>
    <row r="3" spans="1:10" ht="12.75">
      <c r="A3" s="14" t="s">
        <v>134</v>
      </c>
      <c r="B3" s="145" t="s">
        <v>110</v>
      </c>
      <c r="C3" s="145"/>
      <c r="D3" s="145"/>
      <c r="E3" s="145"/>
      <c r="F3" s="145"/>
      <c r="G3" s="20">
        <v>1047274.16</v>
      </c>
      <c r="H3" s="21">
        <f>ROUND(G3/1.23,2)</f>
        <v>851442.41</v>
      </c>
      <c r="I3" s="18">
        <f aca="true" t="shared" si="0" ref="I3:I8">ROUND(H3*1.23,2)</f>
        <v>1047274.16</v>
      </c>
      <c r="J3" s="22">
        <f aca="true" t="shared" si="1" ref="J3:J8">G3-I3</f>
        <v>0</v>
      </c>
    </row>
    <row r="4" spans="1:10" ht="12.75">
      <c r="A4" s="14" t="s">
        <v>137</v>
      </c>
      <c r="B4" s="145" t="s">
        <v>119</v>
      </c>
      <c r="C4" s="145"/>
      <c r="D4" s="145"/>
      <c r="E4" s="145"/>
      <c r="F4" s="145"/>
      <c r="G4" s="20">
        <v>6604.65</v>
      </c>
      <c r="H4" s="21">
        <f>ROUND(G4/1.23,2)</f>
        <v>5369.63</v>
      </c>
      <c r="I4" s="18">
        <f t="shared" si="0"/>
        <v>6604.64</v>
      </c>
      <c r="J4" s="22">
        <f t="shared" si="1"/>
        <v>0.009999999999308784</v>
      </c>
    </row>
    <row r="5" spans="1:10" ht="12.75">
      <c r="A5" s="14" t="s">
        <v>138</v>
      </c>
      <c r="B5" s="144" t="s">
        <v>121</v>
      </c>
      <c r="C5" s="144"/>
      <c r="D5" s="144"/>
      <c r="E5" s="144"/>
      <c r="F5" s="144"/>
      <c r="G5" s="20">
        <v>20193.13</v>
      </c>
      <c r="H5" s="21">
        <f>ROUND(G5/1.23,2)</f>
        <v>16417.18</v>
      </c>
      <c r="I5" s="18">
        <f t="shared" si="0"/>
        <v>20193.13</v>
      </c>
      <c r="J5" s="22">
        <f t="shared" si="1"/>
        <v>0</v>
      </c>
    </row>
    <row r="6" spans="1:10" ht="12.75">
      <c r="A6" s="14" t="s">
        <v>139</v>
      </c>
      <c r="B6" s="145" t="s">
        <v>118</v>
      </c>
      <c r="C6" s="145"/>
      <c r="D6" s="145"/>
      <c r="E6" s="145"/>
      <c r="F6" s="145"/>
      <c r="G6" s="20">
        <v>1369463.31</v>
      </c>
      <c r="H6" s="21">
        <f>ROUND(G6/1.23,2)</f>
        <v>1113384.8</v>
      </c>
      <c r="I6" s="18">
        <f t="shared" si="0"/>
        <v>1369463.3</v>
      </c>
      <c r="J6" s="22">
        <f t="shared" si="1"/>
        <v>0.010000000009313226</v>
      </c>
    </row>
    <row r="7" spans="1:10" ht="12.75">
      <c r="A7" s="14" t="s">
        <v>158</v>
      </c>
      <c r="B7" s="146" t="s">
        <v>111</v>
      </c>
      <c r="C7" s="146"/>
      <c r="D7" s="146"/>
      <c r="E7" s="146"/>
      <c r="F7" s="146"/>
      <c r="G7" s="23">
        <v>123340.21</v>
      </c>
      <c r="H7" s="21">
        <f>ROUND(G7/1.23,2)</f>
        <v>100276.59</v>
      </c>
      <c r="I7" s="18">
        <f t="shared" si="0"/>
        <v>123340.21</v>
      </c>
      <c r="J7" s="22">
        <f t="shared" si="1"/>
        <v>0</v>
      </c>
    </row>
    <row r="8" spans="1:10" ht="12.75">
      <c r="A8" s="147" t="s">
        <v>122</v>
      </c>
      <c r="B8" s="148"/>
      <c r="C8" s="148"/>
      <c r="D8" s="148"/>
      <c r="E8" s="148"/>
      <c r="F8" s="149"/>
      <c r="G8" s="20">
        <f>SUM(G3:G7)</f>
        <v>2566875.46</v>
      </c>
      <c r="H8" s="21">
        <f>SUM(H3:H7)</f>
        <v>2086890.61</v>
      </c>
      <c r="I8" s="18">
        <f t="shared" si="0"/>
        <v>2566875.45</v>
      </c>
      <c r="J8" s="22">
        <f t="shared" si="1"/>
        <v>0.009999999776482582</v>
      </c>
    </row>
    <row r="9" spans="1:10" ht="12.75">
      <c r="A9" s="24"/>
      <c r="B9" s="24"/>
      <c r="C9" s="24"/>
      <c r="D9" s="24"/>
      <c r="E9" s="24"/>
      <c r="F9" s="24"/>
      <c r="G9" s="24"/>
      <c r="H9" s="15"/>
      <c r="I9" s="15"/>
      <c r="J9" s="16"/>
    </row>
    <row r="10" spans="1:10" ht="12.75">
      <c r="A10" s="150" t="s">
        <v>109</v>
      </c>
      <c r="B10" s="150"/>
      <c r="C10" s="150"/>
      <c r="D10" s="150"/>
      <c r="E10" s="150"/>
      <c r="F10" s="150"/>
      <c r="G10" s="150"/>
      <c r="H10" s="15"/>
      <c r="I10" s="15"/>
      <c r="J10" s="16"/>
    </row>
    <row r="11" spans="1:10" ht="12.75">
      <c r="A11" s="150" t="s">
        <v>113</v>
      </c>
      <c r="B11" s="150"/>
      <c r="C11" s="150"/>
      <c r="D11" s="150"/>
      <c r="E11" s="150"/>
      <c r="F11" s="150"/>
      <c r="G11" s="150"/>
      <c r="H11" s="18" t="s">
        <v>106</v>
      </c>
      <c r="I11" s="18" t="s">
        <v>107</v>
      </c>
      <c r="J11" s="19" t="s">
        <v>108</v>
      </c>
    </row>
    <row r="12" spans="1:10" ht="12.75">
      <c r="A12" s="14" t="s">
        <v>134</v>
      </c>
      <c r="B12" s="145" t="s">
        <v>110</v>
      </c>
      <c r="C12" s="145"/>
      <c r="D12" s="145"/>
      <c r="E12" s="145"/>
      <c r="F12" s="145"/>
      <c r="G12" s="20">
        <v>984520.92</v>
      </c>
      <c r="H12" s="21">
        <f>ROUND(G12/1.23,2)</f>
        <v>800423.51</v>
      </c>
      <c r="I12" s="18">
        <f aca="true" t="shared" si="2" ref="I12:I17">ROUND(H12*1.23,2)</f>
        <v>984520.92</v>
      </c>
      <c r="J12" s="22">
        <f aca="true" t="shared" si="3" ref="J12:J17">G12-I12</f>
        <v>0</v>
      </c>
    </row>
    <row r="13" spans="1:10" ht="12.75">
      <c r="A13" s="14" t="s">
        <v>137</v>
      </c>
      <c r="B13" s="145" t="s">
        <v>119</v>
      </c>
      <c r="C13" s="145"/>
      <c r="D13" s="145"/>
      <c r="E13" s="145"/>
      <c r="F13" s="145"/>
      <c r="G13" s="20">
        <v>7804.47</v>
      </c>
      <c r="H13" s="21">
        <f>ROUND(G13/1.23,2)</f>
        <v>6345.1</v>
      </c>
      <c r="I13" s="18">
        <f t="shared" si="2"/>
        <v>7804.47</v>
      </c>
      <c r="J13" s="22">
        <f t="shared" si="3"/>
        <v>0</v>
      </c>
    </row>
    <row r="14" spans="1:10" ht="12.75">
      <c r="A14" s="14" t="s">
        <v>138</v>
      </c>
      <c r="B14" s="144" t="s">
        <v>121</v>
      </c>
      <c r="C14" s="144"/>
      <c r="D14" s="144"/>
      <c r="E14" s="144"/>
      <c r="F14" s="144"/>
      <c r="G14" s="20">
        <v>39392.44</v>
      </c>
      <c r="H14" s="21">
        <f>ROUND(G14/1.23,2)</f>
        <v>32026.37</v>
      </c>
      <c r="I14" s="18">
        <f t="shared" si="2"/>
        <v>39392.44</v>
      </c>
      <c r="J14" s="22">
        <f t="shared" si="3"/>
        <v>0</v>
      </c>
    </row>
    <row r="15" spans="1:10" ht="12.75">
      <c r="A15" s="14" t="s">
        <v>139</v>
      </c>
      <c r="B15" s="145" t="s">
        <v>118</v>
      </c>
      <c r="C15" s="145"/>
      <c r="D15" s="145"/>
      <c r="E15" s="145"/>
      <c r="F15" s="145"/>
      <c r="G15" s="20">
        <v>657107.45</v>
      </c>
      <c r="H15" s="21">
        <f>ROUND(G15/1.23,2)</f>
        <v>534233.7</v>
      </c>
      <c r="I15" s="18">
        <f t="shared" si="2"/>
        <v>657107.45</v>
      </c>
      <c r="J15" s="22">
        <f t="shared" si="3"/>
        <v>0</v>
      </c>
    </row>
    <row r="16" spans="1:10" ht="12.75">
      <c r="A16" s="14" t="s">
        <v>158</v>
      </c>
      <c r="B16" s="146" t="s">
        <v>111</v>
      </c>
      <c r="C16" s="146"/>
      <c r="D16" s="146"/>
      <c r="E16" s="146"/>
      <c r="F16" s="146"/>
      <c r="G16" s="20">
        <v>115459.02</v>
      </c>
      <c r="H16" s="21">
        <f>ROUND(G16/1.23,2)</f>
        <v>93869.12</v>
      </c>
      <c r="I16" s="18">
        <f t="shared" si="2"/>
        <v>115459.02</v>
      </c>
      <c r="J16" s="22">
        <f t="shared" si="3"/>
        <v>0</v>
      </c>
    </row>
    <row r="17" spans="1:10" ht="12.75">
      <c r="A17" s="147" t="s">
        <v>122</v>
      </c>
      <c r="B17" s="148"/>
      <c r="C17" s="148"/>
      <c r="D17" s="148"/>
      <c r="E17" s="148"/>
      <c r="F17" s="149"/>
      <c r="G17" s="20">
        <f>SUM(G12:G16)</f>
        <v>1804284.3</v>
      </c>
      <c r="H17" s="21">
        <f>SUM(H12:H16)</f>
        <v>1466897.7999999998</v>
      </c>
      <c r="I17" s="18">
        <f t="shared" si="2"/>
        <v>1804284.29</v>
      </c>
      <c r="J17" s="22">
        <f t="shared" si="3"/>
        <v>0.010000000009313226</v>
      </c>
    </row>
    <row r="18" spans="1:10" ht="12.75">
      <c r="A18" s="24"/>
      <c r="B18" s="24"/>
      <c r="C18" s="24"/>
      <c r="D18" s="24"/>
      <c r="E18" s="24"/>
      <c r="F18" s="24"/>
      <c r="G18" s="24"/>
      <c r="H18" s="15"/>
      <c r="I18" s="15"/>
      <c r="J18" s="16"/>
    </row>
    <row r="19" spans="1:10" ht="12.75">
      <c r="A19" s="150" t="s">
        <v>109</v>
      </c>
      <c r="B19" s="150"/>
      <c r="C19" s="150"/>
      <c r="D19" s="150"/>
      <c r="E19" s="150"/>
      <c r="F19" s="150"/>
      <c r="G19" s="150"/>
      <c r="H19" s="15"/>
      <c r="I19" s="15"/>
      <c r="J19" s="16"/>
    </row>
    <row r="20" spans="1:10" ht="12.75">
      <c r="A20" s="150" t="s">
        <v>114</v>
      </c>
      <c r="B20" s="150"/>
      <c r="C20" s="150"/>
      <c r="D20" s="150"/>
      <c r="E20" s="150"/>
      <c r="F20" s="150"/>
      <c r="G20" s="150"/>
      <c r="H20" s="18" t="s">
        <v>106</v>
      </c>
      <c r="I20" s="18" t="s">
        <v>107</v>
      </c>
      <c r="J20" s="19" t="s">
        <v>108</v>
      </c>
    </row>
    <row r="21" spans="1:10" ht="12.75">
      <c r="A21" s="14" t="s">
        <v>134</v>
      </c>
      <c r="B21" s="145" t="s">
        <v>110</v>
      </c>
      <c r="C21" s="145"/>
      <c r="D21" s="145"/>
      <c r="E21" s="145"/>
      <c r="F21" s="145"/>
      <c r="G21" s="20">
        <v>920354.02</v>
      </c>
      <c r="H21" s="21">
        <f>ROUND(G21/1.23,2)</f>
        <v>748255.3</v>
      </c>
      <c r="I21" s="18">
        <f aca="true" t="shared" si="4" ref="I21:I26">ROUND(H21*1.23,2)</f>
        <v>920354.02</v>
      </c>
      <c r="J21" s="22">
        <f aca="true" t="shared" si="5" ref="J21:J26">G21-I21</f>
        <v>0</v>
      </c>
    </row>
    <row r="22" spans="1:10" ht="12.75">
      <c r="A22" s="14" t="s">
        <v>137</v>
      </c>
      <c r="B22" s="145" t="s">
        <v>119</v>
      </c>
      <c r="C22" s="145"/>
      <c r="D22" s="145"/>
      <c r="E22" s="145"/>
      <c r="F22" s="145"/>
      <c r="G22" s="20">
        <v>28540.06</v>
      </c>
      <c r="H22" s="21">
        <f>ROUND(G22/1.23,2)</f>
        <v>23203.3</v>
      </c>
      <c r="I22" s="18">
        <f t="shared" si="4"/>
        <v>28540.06</v>
      </c>
      <c r="J22" s="22">
        <f t="shared" si="5"/>
        <v>0</v>
      </c>
    </row>
    <row r="23" spans="1:10" ht="12.75">
      <c r="A23" s="14" t="s">
        <v>138</v>
      </c>
      <c r="B23" s="144" t="s">
        <v>121</v>
      </c>
      <c r="C23" s="144"/>
      <c r="D23" s="144"/>
      <c r="E23" s="144"/>
      <c r="F23" s="144"/>
      <c r="G23" s="20">
        <v>21108.57</v>
      </c>
      <c r="H23" s="21">
        <f>ROUND(G23/1.23,2)</f>
        <v>17161.44</v>
      </c>
      <c r="I23" s="18">
        <f t="shared" si="4"/>
        <v>21108.57</v>
      </c>
      <c r="J23" s="22">
        <f t="shared" si="5"/>
        <v>0</v>
      </c>
    </row>
    <row r="24" spans="1:10" ht="12.75">
      <c r="A24" s="14" t="s">
        <v>139</v>
      </c>
      <c r="B24" s="145" t="s">
        <v>118</v>
      </c>
      <c r="C24" s="145"/>
      <c r="D24" s="145"/>
      <c r="E24" s="145"/>
      <c r="F24" s="145"/>
      <c r="G24" s="20">
        <v>662810.05</v>
      </c>
      <c r="H24" s="21">
        <f>ROUND(G24/1.23,2)</f>
        <v>538869.96</v>
      </c>
      <c r="I24" s="18">
        <f t="shared" si="4"/>
        <v>662810.05</v>
      </c>
      <c r="J24" s="22">
        <f t="shared" si="5"/>
        <v>0</v>
      </c>
    </row>
    <row r="25" spans="1:10" ht="12.75">
      <c r="A25" s="14" t="s">
        <v>158</v>
      </c>
      <c r="B25" s="146" t="s">
        <v>111</v>
      </c>
      <c r="C25" s="146"/>
      <c r="D25" s="146"/>
      <c r="E25" s="146"/>
      <c r="F25" s="146"/>
      <c r="G25" s="20">
        <v>94670.86</v>
      </c>
      <c r="H25" s="21">
        <f>ROUND(G25/1.23,2)</f>
        <v>76968.18</v>
      </c>
      <c r="I25" s="18">
        <f t="shared" si="4"/>
        <v>94670.86</v>
      </c>
      <c r="J25" s="22">
        <f t="shared" si="5"/>
        <v>0</v>
      </c>
    </row>
    <row r="26" spans="1:10" ht="12.75">
      <c r="A26" s="147" t="s">
        <v>122</v>
      </c>
      <c r="B26" s="148"/>
      <c r="C26" s="148"/>
      <c r="D26" s="148"/>
      <c r="E26" s="148"/>
      <c r="F26" s="149"/>
      <c r="G26" s="20">
        <f>SUM(G21:G25)</f>
        <v>1727483.5600000003</v>
      </c>
      <c r="H26" s="21">
        <f>SUM(H21:H25)</f>
        <v>1404458.18</v>
      </c>
      <c r="I26" s="18">
        <f t="shared" si="4"/>
        <v>1727483.56</v>
      </c>
      <c r="J26" s="22">
        <f t="shared" si="5"/>
        <v>0</v>
      </c>
    </row>
    <row r="27" spans="1:10" ht="12.75">
      <c r="A27" s="24"/>
      <c r="B27" s="24"/>
      <c r="C27" s="24"/>
      <c r="D27" s="24"/>
      <c r="E27" s="24"/>
      <c r="F27" s="24"/>
      <c r="G27" s="24"/>
      <c r="H27" s="15"/>
      <c r="I27" s="15"/>
      <c r="J27" s="16"/>
    </row>
    <row r="28" spans="1:10" ht="12.75">
      <c r="A28" s="150" t="s">
        <v>109</v>
      </c>
      <c r="B28" s="150"/>
      <c r="C28" s="150"/>
      <c r="D28" s="150"/>
      <c r="E28" s="150"/>
      <c r="F28" s="150"/>
      <c r="G28" s="150"/>
      <c r="H28" s="15"/>
      <c r="I28" s="15"/>
      <c r="J28" s="16"/>
    </row>
    <row r="29" spans="1:10" ht="12.75">
      <c r="A29" s="150" t="s">
        <v>115</v>
      </c>
      <c r="B29" s="150"/>
      <c r="C29" s="150"/>
      <c r="D29" s="150"/>
      <c r="E29" s="150"/>
      <c r="F29" s="150"/>
      <c r="G29" s="150"/>
      <c r="H29" s="18" t="s">
        <v>106</v>
      </c>
      <c r="I29" s="18" t="s">
        <v>107</v>
      </c>
      <c r="J29" s="19" t="s">
        <v>108</v>
      </c>
    </row>
    <row r="30" spans="1:10" ht="12.75">
      <c r="A30" s="14" t="s">
        <v>134</v>
      </c>
      <c r="B30" s="154" t="s">
        <v>110</v>
      </c>
      <c r="C30" s="155"/>
      <c r="D30" s="155"/>
      <c r="E30" s="155"/>
      <c r="F30" s="156"/>
      <c r="G30" s="27">
        <v>501687.3</v>
      </c>
      <c r="H30" s="21">
        <f>ROUND(G30/1.23,2)</f>
        <v>407875.85</v>
      </c>
      <c r="I30" s="18">
        <f aca="true" t="shared" si="6" ref="I30:I35">ROUND(H30*1.23,2)</f>
        <v>501687.3</v>
      </c>
      <c r="J30" s="22">
        <f aca="true" t="shared" si="7" ref="J30:J35">G30-I30</f>
        <v>0</v>
      </c>
    </row>
    <row r="31" spans="1:10" ht="12.75">
      <c r="A31" s="14" t="s">
        <v>137</v>
      </c>
      <c r="B31" s="154" t="s">
        <v>119</v>
      </c>
      <c r="C31" s="155"/>
      <c r="D31" s="155"/>
      <c r="E31" s="155"/>
      <c r="F31" s="156"/>
      <c r="G31" s="20">
        <v>0</v>
      </c>
      <c r="H31" s="21">
        <f>ROUND(G31/1.23,2)</f>
        <v>0</v>
      </c>
      <c r="I31" s="18">
        <f t="shared" si="6"/>
        <v>0</v>
      </c>
      <c r="J31" s="22">
        <f t="shared" si="7"/>
        <v>0</v>
      </c>
    </row>
    <row r="32" spans="1:10" ht="12.75">
      <c r="A32" s="14" t="s">
        <v>138</v>
      </c>
      <c r="B32" s="151" t="s">
        <v>121</v>
      </c>
      <c r="C32" s="152"/>
      <c r="D32" s="152"/>
      <c r="E32" s="152"/>
      <c r="F32" s="153"/>
      <c r="G32" s="20">
        <v>7783.19</v>
      </c>
      <c r="H32" s="21">
        <f>ROUND(G32/1.23,2)</f>
        <v>6327.8</v>
      </c>
      <c r="I32" s="18">
        <f t="shared" si="6"/>
        <v>7783.19</v>
      </c>
      <c r="J32" s="22">
        <f t="shared" si="7"/>
        <v>0</v>
      </c>
    </row>
    <row r="33" spans="1:10" ht="12.75">
      <c r="A33" s="14" t="s">
        <v>139</v>
      </c>
      <c r="B33" s="154" t="s">
        <v>118</v>
      </c>
      <c r="C33" s="155"/>
      <c r="D33" s="155"/>
      <c r="E33" s="155"/>
      <c r="F33" s="156"/>
      <c r="G33" s="20">
        <v>581601.41</v>
      </c>
      <c r="H33" s="21">
        <f>ROUND(G33/1.23,2)</f>
        <v>472846.67</v>
      </c>
      <c r="I33" s="18">
        <f t="shared" si="6"/>
        <v>581601.4</v>
      </c>
      <c r="J33" s="22">
        <f t="shared" si="7"/>
        <v>0.010000000009313226</v>
      </c>
    </row>
    <row r="34" spans="1:10" ht="12.75">
      <c r="A34" s="14" t="s">
        <v>158</v>
      </c>
      <c r="B34" s="157" t="s">
        <v>111</v>
      </c>
      <c r="C34" s="158"/>
      <c r="D34" s="158"/>
      <c r="E34" s="158"/>
      <c r="F34" s="159"/>
      <c r="G34" s="20">
        <v>55508.08</v>
      </c>
      <c r="H34" s="21">
        <f>ROUND(G34/1.23,2)</f>
        <v>45128.52</v>
      </c>
      <c r="I34" s="18">
        <f t="shared" si="6"/>
        <v>55508.08</v>
      </c>
      <c r="J34" s="22">
        <f t="shared" si="7"/>
        <v>0</v>
      </c>
    </row>
    <row r="35" spans="1:10" ht="12.75">
      <c r="A35" s="147" t="s">
        <v>122</v>
      </c>
      <c r="B35" s="148"/>
      <c r="C35" s="148"/>
      <c r="D35" s="148"/>
      <c r="E35" s="148"/>
      <c r="F35" s="149"/>
      <c r="G35" s="20">
        <f>SUM(G30:G34)</f>
        <v>1146579.98</v>
      </c>
      <c r="H35" s="21">
        <f>SUM(H30:H34)</f>
        <v>932178.84</v>
      </c>
      <c r="I35" s="18">
        <f t="shared" si="6"/>
        <v>1146579.97</v>
      </c>
      <c r="J35" s="22">
        <f t="shared" si="7"/>
        <v>0.010000000009313226</v>
      </c>
    </row>
    <row r="36" spans="1:10" ht="12.75">
      <c r="A36" s="24"/>
      <c r="B36" s="24"/>
      <c r="C36" s="24"/>
      <c r="D36" s="24"/>
      <c r="E36" s="24"/>
      <c r="F36" s="24"/>
      <c r="G36" s="24"/>
      <c r="H36" s="15"/>
      <c r="I36" s="15"/>
      <c r="J36" s="16"/>
    </row>
    <row r="37" spans="1:10" ht="12.75">
      <c r="A37" s="150" t="s">
        <v>109</v>
      </c>
      <c r="B37" s="150"/>
      <c r="C37" s="150"/>
      <c r="D37" s="150"/>
      <c r="E37" s="150"/>
      <c r="F37" s="150"/>
      <c r="G37" s="150"/>
      <c r="H37" s="15"/>
      <c r="I37" s="15"/>
      <c r="J37" s="16"/>
    </row>
    <row r="38" spans="1:10" ht="12.75">
      <c r="A38" s="150" t="s">
        <v>116</v>
      </c>
      <c r="B38" s="150"/>
      <c r="C38" s="150"/>
      <c r="D38" s="150"/>
      <c r="E38" s="150"/>
      <c r="F38" s="150"/>
      <c r="G38" s="150"/>
      <c r="H38" s="18" t="s">
        <v>106</v>
      </c>
      <c r="I38" s="18" t="s">
        <v>107</v>
      </c>
      <c r="J38" s="19" t="s">
        <v>108</v>
      </c>
    </row>
    <row r="39" spans="1:10" ht="12.75">
      <c r="A39" s="14" t="s">
        <v>134</v>
      </c>
      <c r="B39" s="145" t="s">
        <v>110</v>
      </c>
      <c r="C39" s="145"/>
      <c r="D39" s="145"/>
      <c r="E39" s="145"/>
      <c r="F39" s="145"/>
      <c r="G39" s="27">
        <v>130007.36</v>
      </c>
      <c r="H39" s="21">
        <f>ROUND(G39/1.23,2)</f>
        <v>105697.04</v>
      </c>
      <c r="I39" s="18">
        <f aca="true" t="shared" si="8" ref="I39:I44">ROUND(H39*1.23,2)</f>
        <v>130007.36</v>
      </c>
      <c r="J39" s="22">
        <f aca="true" t="shared" si="9" ref="J39:J44">G39-I39</f>
        <v>0</v>
      </c>
    </row>
    <row r="40" spans="1:10" ht="12.75">
      <c r="A40" s="14" t="s">
        <v>137</v>
      </c>
      <c r="B40" s="145" t="s">
        <v>119</v>
      </c>
      <c r="C40" s="145"/>
      <c r="D40" s="145"/>
      <c r="E40" s="145"/>
      <c r="F40" s="145"/>
      <c r="G40" s="20">
        <v>0</v>
      </c>
      <c r="H40" s="21">
        <f>ROUND(G40/1.23,2)</f>
        <v>0</v>
      </c>
      <c r="I40" s="18">
        <f t="shared" si="8"/>
        <v>0</v>
      </c>
      <c r="J40" s="22">
        <f t="shared" si="9"/>
        <v>0</v>
      </c>
    </row>
    <row r="41" spans="1:10" ht="12.75">
      <c r="A41" s="14" t="s">
        <v>138</v>
      </c>
      <c r="B41" s="144" t="s">
        <v>121</v>
      </c>
      <c r="C41" s="144"/>
      <c r="D41" s="144"/>
      <c r="E41" s="144"/>
      <c r="F41" s="144"/>
      <c r="G41" s="20">
        <v>0</v>
      </c>
      <c r="H41" s="21">
        <f>ROUND(G41/1.23,2)</f>
        <v>0</v>
      </c>
      <c r="I41" s="18">
        <f t="shared" si="8"/>
        <v>0</v>
      </c>
      <c r="J41" s="22">
        <f t="shared" si="9"/>
        <v>0</v>
      </c>
    </row>
    <row r="42" spans="1:10" ht="12.75">
      <c r="A42" s="14" t="s">
        <v>139</v>
      </c>
      <c r="B42" s="145" t="s">
        <v>118</v>
      </c>
      <c r="C42" s="145"/>
      <c r="D42" s="145"/>
      <c r="E42" s="145"/>
      <c r="F42" s="145"/>
      <c r="G42" s="20">
        <v>0</v>
      </c>
      <c r="H42" s="21">
        <f>ROUND(G42/1.23,2)</f>
        <v>0</v>
      </c>
      <c r="I42" s="18">
        <f t="shared" si="8"/>
        <v>0</v>
      </c>
      <c r="J42" s="22">
        <f t="shared" si="9"/>
        <v>0</v>
      </c>
    </row>
    <row r="43" spans="1:10" ht="12.75">
      <c r="A43" s="14" t="s">
        <v>158</v>
      </c>
      <c r="B43" s="146" t="s">
        <v>111</v>
      </c>
      <c r="C43" s="146"/>
      <c r="D43" s="146"/>
      <c r="E43" s="146"/>
      <c r="F43" s="146"/>
      <c r="G43" s="20">
        <v>51779.57</v>
      </c>
      <c r="H43" s="21">
        <f>ROUND(G43/1.23,2)</f>
        <v>42097.21</v>
      </c>
      <c r="I43" s="18">
        <f t="shared" si="8"/>
        <v>51779.57</v>
      </c>
      <c r="J43" s="22">
        <f t="shared" si="9"/>
        <v>0</v>
      </c>
    </row>
    <row r="44" spans="1:10" ht="12.75">
      <c r="A44" s="147" t="s">
        <v>122</v>
      </c>
      <c r="B44" s="148"/>
      <c r="C44" s="148"/>
      <c r="D44" s="148"/>
      <c r="E44" s="148"/>
      <c r="F44" s="149"/>
      <c r="G44" s="20">
        <f>SUM(G39:G43)</f>
        <v>181786.93</v>
      </c>
      <c r="H44" s="21">
        <f>SUM(H39:H43)</f>
        <v>147794.25</v>
      </c>
      <c r="I44" s="18">
        <f t="shared" si="8"/>
        <v>181786.93</v>
      </c>
      <c r="J44" s="22">
        <f t="shared" si="9"/>
        <v>0</v>
      </c>
    </row>
    <row r="46" spans="1:10" ht="12.75">
      <c r="A46" s="163" t="s">
        <v>109</v>
      </c>
      <c r="B46" s="163"/>
      <c r="C46" s="163"/>
      <c r="D46" s="163"/>
      <c r="E46" s="163"/>
      <c r="F46" s="163"/>
      <c r="G46" s="163"/>
      <c r="H46" s="26"/>
      <c r="I46" s="26"/>
      <c r="J46" s="26"/>
    </row>
    <row r="47" spans="1:10" ht="12.75">
      <c r="A47" s="163" t="s">
        <v>117</v>
      </c>
      <c r="B47" s="163"/>
      <c r="C47" s="163"/>
      <c r="D47" s="163"/>
      <c r="E47" s="163"/>
      <c r="F47" s="163"/>
      <c r="G47" s="163"/>
      <c r="H47" s="18" t="s">
        <v>106</v>
      </c>
      <c r="I47" s="18" t="s">
        <v>107</v>
      </c>
      <c r="J47" s="19" t="s">
        <v>108</v>
      </c>
    </row>
    <row r="48" spans="1:10" ht="12.75">
      <c r="A48" s="25" t="s">
        <v>134</v>
      </c>
      <c r="B48" s="164" t="s">
        <v>110</v>
      </c>
      <c r="C48" s="164"/>
      <c r="D48" s="164"/>
      <c r="E48" s="164"/>
      <c r="F48" s="164"/>
      <c r="G48" s="23">
        <v>58438.12999999971</v>
      </c>
      <c r="H48" s="21">
        <f>ROUND(G48/1.23,2)</f>
        <v>47510.67</v>
      </c>
      <c r="I48" s="18">
        <f aca="true" t="shared" si="10" ref="I48:I53">ROUND(H48*1.23,2)</f>
        <v>58438.12</v>
      </c>
      <c r="J48" s="22">
        <f aca="true" t="shared" si="11" ref="J48:J53">G48-I48</f>
        <v>0.009999999710998964</v>
      </c>
    </row>
    <row r="49" spans="1:10" ht="12.75">
      <c r="A49" s="25" t="s">
        <v>137</v>
      </c>
      <c r="B49" s="164" t="s">
        <v>119</v>
      </c>
      <c r="C49" s="164"/>
      <c r="D49" s="164"/>
      <c r="E49" s="164"/>
      <c r="F49" s="164"/>
      <c r="G49" s="23">
        <v>0</v>
      </c>
      <c r="H49" s="21">
        <f>ROUND(G49/1.23,2)</f>
        <v>0</v>
      </c>
      <c r="I49" s="18">
        <f t="shared" si="10"/>
        <v>0</v>
      </c>
      <c r="J49" s="22">
        <f t="shared" si="11"/>
        <v>0</v>
      </c>
    </row>
    <row r="50" spans="1:10" ht="12.75">
      <c r="A50" s="25" t="s">
        <v>138</v>
      </c>
      <c r="B50" s="165" t="s">
        <v>121</v>
      </c>
      <c r="C50" s="165"/>
      <c r="D50" s="165"/>
      <c r="E50" s="165"/>
      <c r="F50" s="165"/>
      <c r="G50" s="23">
        <v>0</v>
      </c>
      <c r="H50" s="21">
        <f>ROUND(G50/1.23,2)</f>
        <v>0</v>
      </c>
      <c r="I50" s="18">
        <f t="shared" si="10"/>
        <v>0</v>
      </c>
      <c r="J50" s="22">
        <f t="shared" si="11"/>
        <v>0</v>
      </c>
    </row>
    <row r="51" spans="1:10" ht="12.75">
      <c r="A51" s="25" t="s">
        <v>139</v>
      </c>
      <c r="B51" s="164" t="s">
        <v>118</v>
      </c>
      <c r="C51" s="164"/>
      <c r="D51" s="164"/>
      <c r="E51" s="164"/>
      <c r="F51" s="164"/>
      <c r="G51" s="23">
        <v>635148.2</v>
      </c>
      <c r="H51" s="21">
        <f>ROUND(G51/1.23,2)</f>
        <v>516380.65</v>
      </c>
      <c r="I51" s="18">
        <f t="shared" si="10"/>
        <v>635148.2</v>
      </c>
      <c r="J51" s="22">
        <f t="shared" si="11"/>
        <v>0</v>
      </c>
    </row>
    <row r="52" spans="1:10" ht="12.75">
      <c r="A52" s="25" t="s">
        <v>158</v>
      </c>
      <c r="B52" s="166" t="s">
        <v>111</v>
      </c>
      <c r="C52" s="166"/>
      <c r="D52" s="166"/>
      <c r="E52" s="166"/>
      <c r="F52" s="166"/>
      <c r="G52" s="23">
        <v>47539.56</v>
      </c>
      <c r="H52" s="21">
        <f>ROUND(G52/1.23,2)</f>
        <v>38650.05</v>
      </c>
      <c r="I52" s="18">
        <f t="shared" si="10"/>
        <v>47539.56</v>
      </c>
      <c r="J52" s="22">
        <f t="shared" si="11"/>
        <v>0</v>
      </c>
    </row>
    <row r="53" spans="1:10" ht="12.75">
      <c r="A53" s="160" t="s">
        <v>123</v>
      </c>
      <c r="B53" s="161"/>
      <c r="C53" s="161"/>
      <c r="D53" s="161"/>
      <c r="E53" s="161"/>
      <c r="F53" s="162"/>
      <c r="G53" s="20">
        <v>741125.89</v>
      </c>
      <c r="H53" s="21">
        <f>SUM(H48:H52)</f>
        <v>602541.3700000001</v>
      </c>
      <c r="I53" s="18">
        <f t="shared" si="10"/>
        <v>741125.89</v>
      </c>
      <c r="J53" s="22">
        <f t="shared" si="11"/>
        <v>0</v>
      </c>
    </row>
  </sheetData>
  <sheetProtection/>
  <mergeCells count="48">
    <mergeCell ref="A53:F53"/>
    <mergeCell ref="A46:G46"/>
    <mergeCell ref="A47:G47"/>
    <mergeCell ref="B48:F48"/>
    <mergeCell ref="B49:F49"/>
    <mergeCell ref="B50:F50"/>
    <mergeCell ref="B51:F51"/>
    <mergeCell ref="B52:F52"/>
    <mergeCell ref="B5:F5"/>
    <mergeCell ref="B6:F6"/>
    <mergeCell ref="B7:F7"/>
    <mergeCell ref="A8:F8"/>
    <mergeCell ref="A1:G1"/>
    <mergeCell ref="A2:G2"/>
    <mergeCell ref="B3:F3"/>
    <mergeCell ref="B4:F4"/>
    <mergeCell ref="B14:F14"/>
    <mergeCell ref="B15:F15"/>
    <mergeCell ref="B16:F16"/>
    <mergeCell ref="A17:F17"/>
    <mergeCell ref="A10:G10"/>
    <mergeCell ref="A11:G11"/>
    <mergeCell ref="B12:F12"/>
    <mergeCell ref="B13:F13"/>
    <mergeCell ref="B23:F23"/>
    <mergeCell ref="B24:F24"/>
    <mergeCell ref="B25:F25"/>
    <mergeCell ref="A26:F26"/>
    <mergeCell ref="A19:G19"/>
    <mergeCell ref="A20:G20"/>
    <mergeCell ref="B21:F21"/>
    <mergeCell ref="B22:F22"/>
    <mergeCell ref="B32:F32"/>
    <mergeCell ref="B33:F33"/>
    <mergeCell ref="B34:F34"/>
    <mergeCell ref="A35:F35"/>
    <mergeCell ref="A28:G28"/>
    <mergeCell ref="A29:G29"/>
    <mergeCell ref="B30:F30"/>
    <mergeCell ref="B31:F31"/>
    <mergeCell ref="B41:F41"/>
    <mergeCell ref="B42:F42"/>
    <mergeCell ref="B43:F43"/>
    <mergeCell ref="A44:F44"/>
    <mergeCell ref="A37:G37"/>
    <mergeCell ref="A38:G38"/>
    <mergeCell ref="B39:F39"/>
    <mergeCell ref="B40:F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Zeros="0" tabSelected="1" zoomScaleSheetLayoutView="100" zoomScalePageLayoutView="0" workbookViewId="0" topLeftCell="A1">
      <selection activeCell="G17" sqref="G17"/>
    </sheetView>
  </sheetViews>
  <sheetFormatPr defaultColWidth="8.8515625" defaultRowHeight="12.75"/>
  <cols>
    <col min="1" max="1" width="5.8515625" style="53" customWidth="1"/>
    <col min="2" max="2" width="11.421875" style="53" customWidth="1"/>
    <col min="3" max="3" width="52.00390625" style="73" bestFit="1" customWidth="1"/>
    <col min="4" max="4" width="8.421875" style="53" customWidth="1"/>
    <col min="5" max="5" width="7.8515625" style="52" bestFit="1" customWidth="1"/>
    <col min="6" max="6" width="13.140625" style="74" customWidth="1"/>
    <col min="7" max="7" width="15.421875" style="74" customWidth="1"/>
    <col min="8" max="8" width="9.00390625" style="52" hidden="1" customWidth="1"/>
    <col min="9" max="9" width="13.140625" style="74" hidden="1" customWidth="1"/>
    <col min="10" max="10" width="11.421875" style="53" hidden="1" customWidth="1"/>
    <col min="11" max="11" width="11.421875" style="53" bestFit="1" customWidth="1"/>
    <col min="12" max="13" width="8.8515625" style="53" customWidth="1"/>
    <col min="14" max="15" width="0" style="53" hidden="1" customWidth="1"/>
    <col min="16" max="16384" width="8.8515625" style="53" customWidth="1"/>
  </cols>
  <sheetData>
    <row r="1" spans="1:9" ht="12.75">
      <c r="A1" s="171" t="s">
        <v>256</v>
      </c>
      <c r="B1" s="172"/>
      <c r="C1" s="172"/>
      <c r="D1" s="172"/>
      <c r="E1" s="172"/>
      <c r="F1" s="172"/>
      <c r="G1" s="173"/>
      <c r="I1" s="53"/>
    </row>
    <row r="2" spans="1:11" ht="12" customHeight="1">
      <c r="A2" s="32" t="s">
        <v>134</v>
      </c>
      <c r="B2" s="170" t="s">
        <v>528</v>
      </c>
      <c r="C2" s="170"/>
      <c r="D2" s="170"/>
      <c r="E2" s="170"/>
      <c r="F2" s="170"/>
      <c r="G2" s="33"/>
      <c r="I2" s="53"/>
      <c r="J2" s="54" t="e">
        <f>#REF!</f>
        <v>#REF!</v>
      </c>
      <c r="K2" s="55"/>
    </row>
    <row r="3" spans="1:11" ht="12" customHeight="1">
      <c r="A3" s="32" t="s">
        <v>137</v>
      </c>
      <c r="B3" s="170" t="s">
        <v>257</v>
      </c>
      <c r="C3" s="170"/>
      <c r="D3" s="170"/>
      <c r="E3" s="170"/>
      <c r="F3" s="170"/>
      <c r="G3" s="33"/>
      <c r="H3" s="56"/>
      <c r="I3" s="57"/>
      <c r="J3" s="58"/>
      <c r="K3" s="59"/>
    </row>
    <row r="4" spans="1:11" ht="12" customHeight="1">
      <c r="A4" s="32" t="s">
        <v>138</v>
      </c>
      <c r="B4" s="170" t="s">
        <v>272</v>
      </c>
      <c r="C4" s="170"/>
      <c r="D4" s="170"/>
      <c r="E4" s="170"/>
      <c r="F4" s="170"/>
      <c r="G4" s="33"/>
      <c r="H4" s="60"/>
      <c r="I4" s="61"/>
      <c r="J4" s="62" t="e">
        <f>#REF!</f>
        <v>#REF!</v>
      </c>
      <c r="K4" s="63"/>
    </row>
    <row r="5" spans="1:11" ht="12" customHeight="1">
      <c r="A5" s="32" t="s">
        <v>139</v>
      </c>
      <c r="B5" s="174" t="s">
        <v>271</v>
      </c>
      <c r="C5" s="175"/>
      <c r="D5" s="175"/>
      <c r="E5" s="175"/>
      <c r="F5" s="176"/>
      <c r="G5" s="33"/>
      <c r="H5" s="64"/>
      <c r="I5" s="65"/>
      <c r="J5" s="66" t="e">
        <f>#REF!</f>
        <v>#REF!</v>
      </c>
      <c r="K5" s="67"/>
    </row>
    <row r="6" spans="1:11" ht="12" customHeight="1">
      <c r="A6" s="32" t="s">
        <v>158</v>
      </c>
      <c r="B6" s="170" t="s">
        <v>276</v>
      </c>
      <c r="C6" s="170"/>
      <c r="D6" s="170"/>
      <c r="E6" s="170"/>
      <c r="F6" s="170"/>
      <c r="G6" s="33"/>
      <c r="H6" s="68"/>
      <c r="I6" s="69"/>
      <c r="J6" s="70" t="e">
        <f>#REF!</f>
        <v>#REF!</v>
      </c>
      <c r="K6" s="71"/>
    </row>
    <row r="7" spans="1:11" ht="12.75">
      <c r="A7" s="32" t="s">
        <v>159</v>
      </c>
      <c r="B7" s="170" t="s">
        <v>530</v>
      </c>
      <c r="C7" s="170"/>
      <c r="D7" s="170"/>
      <c r="E7" s="170"/>
      <c r="F7" s="170"/>
      <c r="G7" s="33"/>
      <c r="I7" s="53"/>
      <c r="J7" s="54" t="e">
        <f>SUM(J2:J6)</f>
        <v>#REF!</v>
      </c>
      <c r="K7" s="72"/>
    </row>
    <row r="8" spans="1:9" ht="12.75">
      <c r="A8" s="167" t="s">
        <v>73</v>
      </c>
      <c r="B8" s="168"/>
      <c r="C8" s="168"/>
      <c r="D8" s="168"/>
      <c r="E8" s="168"/>
      <c r="F8" s="169"/>
      <c r="G8" s="33"/>
      <c r="I8" s="9"/>
    </row>
    <row r="9" spans="4:9" ht="12.75">
      <c r="D9" s="40"/>
      <c r="E9" s="41"/>
      <c r="F9" s="7"/>
      <c r="I9" s="7"/>
    </row>
    <row r="10" spans="1:9" ht="12.75">
      <c r="A10" s="40"/>
      <c r="B10" s="40"/>
      <c r="C10" s="43"/>
      <c r="D10" s="40"/>
      <c r="E10" s="41"/>
      <c r="F10" s="7"/>
      <c r="G10" s="74">
        <f>G8</f>
        <v>0</v>
      </c>
      <c r="I10" s="7"/>
    </row>
    <row r="11" spans="1:9" ht="12.75">
      <c r="A11" s="40"/>
      <c r="B11" s="40"/>
      <c r="C11" s="43"/>
      <c r="D11" s="40"/>
      <c r="E11" s="41"/>
      <c r="F11" s="7"/>
      <c r="G11" s="74">
        <f>G10*1.23</f>
        <v>0</v>
      </c>
      <c r="I11" s="7"/>
    </row>
    <row r="12" spans="1:9" ht="12.75">
      <c r="A12" s="40"/>
      <c r="B12" s="40"/>
      <c r="C12" s="43"/>
      <c r="D12" s="40"/>
      <c r="E12" s="41"/>
      <c r="F12" s="7"/>
      <c r="G12" s="74">
        <f>G10*0.23</f>
        <v>0</v>
      </c>
      <c r="I12" s="7"/>
    </row>
    <row r="13" spans="1:9" ht="12.75">
      <c r="A13" s="40"/>
      <c r="B13" s="40"/>
      <c r="C13" s="43"/>
      <c r="D13" s="40"/>
      <c r="E13" s="41"/>
      <c r="F13" s="7"/>
      <c r="I13" s="7"/>
    </row>
    <row r="14" spans="1:9" ht="12.75">
      <c r="A14" s="40"/>
      <c r="B14" s="40"/>
      <c r="C14" s="43"/>
      <c r="D14" s="40"/>
      <c r="E14" s="41"/>
      <c r="F14" s="7"/>
      <c r="I14" s="7"/>
    </row>
    <row r="15" spans="1:9" ht="12.75">
      <c r="A15" s="40"/>
      <c r="B15" s="40"/>
      <c r="C15" s="43"/>
      <c r="D15" s="40"/>
      <c r="E15" s="41"/>
      <c r="F15" s="7"/>
      <c r="I15" s="7"/>
    </row>
    <row r="16" spans="1:9" ht="12.75">
      <c r="A16" s="40"/>
      <c r="B16" s="40"/>
      <c r="C16" s="43"/>
      <c r="D16" s="40"/>
      <c r="E16" s="41"/>
      <c r="F16" s="7"/>
      <c r="I16" s="7"/>
    </row>
    <row r="17" spans="1:9" ht="12.75">
      <c r="A17" s="40"/>
      <c r="B17" s="40"/>
      <c r="C17" s="43"/>
      <c r="D17" s="40"/>
      <c r="E17" s="41"/>
      <c r="F17" s="7"/>
      <c r="I17" s="7"/>
    </row>
    <row r="18" spans="1:9" ht="12.75">
      <c r="A18" s="40"/>
      <c r="B18" s="40"/>
      <c r="C18" s="43"/>
      <c r="D18" s="40"/>
      <c r="E18" s="41"/>
      <c r="F18" s="7"/>
      <c r="I18" s="7"/>
    </row>
    <row r="19" spans="1:9" ht="12.75">
      <c r="A19" s="40"/>
      <c r="B19" s="40"/>
      <c r="C19" s="43"/>
      <c r="D19" s="40"/>
      <c r="E19" s="41"/>
      <c r="F19" s="7"/>
      <c r="I19" s="7"/>
    </row>
    <row r="20" spans="1:9" ht="12.75">
      <c r="A20" s="40"/>
      <c r="B20" s="40"/>
      <c r="C20" s="43"/>
      <c r="D20" s="40"/>
      <c r="E20" s="41"/>
      <c r="F20" s="7"/>
      <c r="I20" s="7"/>
    </row>
    <row r="21" spans="1:9" ht="12.75">
      <c r="A21" s="40"/>
      <c r="B21" s="40"/>
      <c r="C21" s="43"/>
      <c r="D21" s="40"/>
      <c r="E21" s="41"/>
      <c r="F21" s="7"/>
      <c r="I21" s="7"/>
    </row>
    <row r="22" spans="1:9" ht="12.75">
      <c r="A22" s="40"/>
      <c r="B22" s="40"/>
      <c r="C22" s="43"/>
      <c r="D22" s="40"/>
      <c r="E22" s="41"/>
      <c r="F22" s="7"/>
      <c r="I22" s="7"/>
    </row>
  </sheetData>
  <sheetProtection/>
  <mergeCells count="8">
    <mergeCell ref="A8:F8"/>
    <mergeCell ref="B3:F3"/>
    <mergeCell ref="A1:G1"/>
    <mergeCell ref="B2:F2"/>
    <mergeCell ref="B6:F6"/>
    <mergeCell ref="B4:F4"/>
    <mergeCell ref="B5:F5"/>
    <mergeCell ref="B7:F7"/>
  </mergeCells>
  <printOptions horizontalCentered="1"/>
  <pageMargins left="1.0236220472440944" right="0.3937007874015748" top="0.7874015748031497" bottom="0.7874015748031497" header="0.5118110236220472" footer="0.5118110236220472"/>
  <pageSetup cellComments="asDisplayed" fitToHeight="0" fitToWidth="1" horizontalDpi="600" verticalDpi="600" orientation="portrait" paperSize="9" scale="76" r:id="rId1"/>
  <headerFooter alignWithMargins="0">
    <oddHeader xml:space="preserve">&amp;R </oddHeader>
    <oddFooter>&amp;Rstr.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zoomScaleSheetLayoutView="100" zoomScalePageLayoutView="0" workbookViewId="0" topLeftCell="A19">
      <selection activeCell="N38" sqref="N38"/>
    </sheetView>
  </sheetViews>
  <sheetFormatPr defaultColWidth="8.8515625" defaultRowHeight="12.75" outlineLevelRow="1"/>
  <cols>
    <col min="1" max="1" width="5.8515625" style="28" customWidth="1"/>
    <col min="2" max="2" width="11.421875" style="28" customWidth="1"/>
    <col min="3" max="3" width="52.00390625" style="39" bestFit="1" customWidth="1"/>
    <col min="4" max="4" width="8.421875" style="28" customWidth="1"/>
    <col min="5" max="5" width="7.8515625" style="8" bestFit="1" customWidth="1"/>
    <col min="6" max="6" width="13.140625" style="42" customWidth="1"/>
    <col min="7" max="7" width="15.421875" style="42" customWidth="1"/>
    <col min="8" max="8" width="9.00390625" style="8" customWidth="1"/>
    <col min="9" max="10" width="8.8515625" style="28" customWidth="1"/>
    <col min="11" max="12" width="0" style="28" hidden="1" customWidth="1"/>
    <col min="13" max="16384" width="8.8515625" style="28" customWidth="1"/>
  </cols>
  <sheetData>
    <row r="1" spans="1:7" ht="12.75">
      <c r="A1" s="195" t="s">
        <v>577</v>
      </c>
      <c r="B1" s="195"/>
      <c r="C1" s="195"/>
      <c r="D1" s="195"/>
      <c r="E1" s="195"/>
      <c r="F1" s="195"/>
      <c r="G1" s="195"/>
    </row>
    <row r="2" spans="1:7" ht="12.75">
      <c r="A2" s="193" t="s">
        <v>131</v>
      </c>
      <c r="B2" s="193"/>
      <c r="C2" s="193"/>
      <c r="D2" s="193"/>
      <c r="E2" s="193"/>
      <c r="F2" s="193"/>
      <c r="G2" s="193"/>
    </row>
    <row r="3" spans="1:7" ht="19.5" customHeight="1">
      <c r="A3" s="193" t="s">
        <v>124</v>
      </c>
      <c r="B3" s="194" t="s">
        <v>154</v>
      </c>
      <c r="C3" s="194" t="s">
        <v>155</v>
      </c>
      <c r="D3" s="193" t="s">
        <v>163</v>
      </c>
      <c r="E3" s="193"/>
      <c r="F3" s="191" t="s">
        <v>156</v>
      </c>
      <c r="G3" s="191" t="s">
        <v>157</v>
      </c>
    </row>
    <row r="4" spans="1:7" ht="19.5" customHeight="1">
      <c r="A4" s="193"/>
      <c r="B4" s="194"/>
      <c r="C4" s="194"/>
      <c r="D4" s="3" t="s">
        <v>125</v>
      </c>
      <c r="E4" s="3" t="s">
        <v>126</v>
      </c>
      <c r="F4" s="191"/>
      <c r="G4" s="191"/>
    </row>
    <row r="5" spans="1:7" ht="12.75">
      <c r="A5" s="1"/>
      <c r="B5" s="3" t="s">
        <v>268</v>
      </c>
      <c r="C5" s="192" t="s">
        <v>132</v>
      </c>
      <c r="D5" s="192"/>
      <c r="E5" s="192"/>
      <c r="F5" s="192"/>
      <c r="G5" s="192"/>
    </row>
    <row r="6" spans="1:7" ht="12.75">
      <c r="A6" s="1" t="s">
        <v>134</v>
      </c>
      <c r="B6" s="1" t="s">
        <v>143</v>
      </c>
      <c r="C6" s="4" t="s">
        <v>135</v>
      </c>
      <c r="D6" s="1" t="s">
        <v>133</v>
      </c>
      <c r="E6" s="1" t="s">
        <v>133</v>
      </c>
      <c r="F6" s="2" t="s">
        <v>136</v>
      </c>
      <c r="G6" s="2"/>
    </row>
    <row r="7" spans="1:7" ht="48">
      <c r="A7" s="1" t="s">
        <v>137</v>
      </c>
      <c r="B7" s="1" t="s">
        <v>143</v>
      </c>
      <c r="C7" s="4" t="s">
        <v>269</v>
      </c>
      <c r="D7" s="1" t="s">
        <v>133</v>
      </c>
      <c r="E7" s="1" t="s">
        <v>133</v>
      </c>
      <c r="F7" s="2" t="s">
        <v>136</v>
      </c>
      <c r="G7" s="2"/>
    </row>
    <row r="8" spans="1:7" ht="36">
      <c r="A8" s="1" t="s">
        <v>138</v>
      </c>
      <c r="B8" s="1" t="s">
        <v>143</v>
      </c>
      <c r="C8" s="4" t="s">
        <v>153</v>
      </c>
      <c r="D8" s="1" t="s">
        <v>133</v>
      </c>
      <c r="E8" s="1" t="s">
        <v>133</v>
      </c>
      <c r="F8" s="2" t="s">
        <v>136</v>
      </c>
      <c r="G8" s="2"/>
    </row>
    <row r="9" spans="1:7" ht="12.75">
      <c r="A9" s="1" t="s">
        <v>139</v>
      </c>
      <c r="B9" s="1" t="s">
        <v>143</v>
      </c>
      <c r="C9" s="4" t="s">
        <v>140</v>
      </c>
      <c r="D9" s="1" t="s">
        <v>133</v>
      </c>
      <c r="E9" s="1" t="s">
        <v>133</v>
      </c>
      <c r="F9" s="2" t="s">
        <v>136</v>
      </c>
      <c r="G9" s="2"/>
    </row>
    <row r="10" spans="1:7" ht="12.75">
      <c r="A10" s="190" t="s">
        <v>162</v>
      </c>
      <c r="B10" s="190"/>
      <c r="C10" s="190"/>
      <c r="D10" s="190"/>
      <c r="E10" s="190"/>
      <c r="F10" s="190"/>
      <c r="G10" s="190"/>
    </row>
    <row r="11" spans="1:7" ht="19.5" customHeight="1">
      <c r="A11" s="193" t="s">
        <v>124</v>
      </c>
      <c r="B11" s="194" t="s">
        <v>154</v>
      </c>
      <c r="C11" s="194" t="s">
        <v>155</v>
      </c>
      <c r="D11" s="193" t="s">
        <v>163</v>
      </c>
      <c r="E11" s="193"/>
      <c r="F11" s="191" t="s">
        <v>156</v>
      </c>
      <c r="G11" s="191" t="s">
        <v>157</v>
      </c>
    </row>
    <row r="12" spans="1:7" ht="19.5" customHeight="1">
      <c r="A12" s="193"/>
      <c r="B12" s="194"/>
      <c r="C12" s="194"/>
      <c r="D12" s="3" t="s">
        <v>125</v>
      </c>
      <c r="E12" s="3" t="s">
        <v>126</v>
      </c>
      <c r="F12" s="191"/>
      <c r="G12" s="191"/>
    </row>
    <row r="13" spans="1:7" ht="12.75">
      <c r="A13" s="1"/>
      <c r="B13" s="3" t="s">
        <v>141</v>
      </c>
      <c r="C13" s="192" t="s">
        <v>142</v>
      </c>
      <c r="D13" s="192"/>
      <c r="E13" s="192"/>
      <c r="F13" s="192"/>
      <c r="G13" s="192"/>
    </row>
    <row r="14" spans="1:7" ht="12.75">
      <c r="A14" s="1" t="s">
        <v>134</v>
      </c>
      <c r="B14" s="1" t="s">
        <v>144</v>
      </c>
      <c r="C14" s="76" t="s">
        <v>149</v>
      </c>
      <c r="D14" s="1" t="s">
        <v>160</v>
      </c>
      <c r="E14" s="77">
        <f>1.9+1.3-1.29</f>
        <v>1.9100000000000001</v>
      </c>
      <c r="F14" s="2"/>
      <c r="G14" s="2"/>
    </row>
    <row r="15" spans="1:7" ht="12.75">
      <c r="A15" s="1" t="s">
        <v>137</v>
      </c>
      <c r="B15" s="1" t="s">
        <v>144</v>
      </c>
      <c r="C15" s="76" t="s">
        <v>150</v>
      </c>
      <c r="D15" s="1" t="s">
        <v>145</v>
      </c>
      <c r="E15" s="78">
        <v>1</v>
      </c>
      <c r="F15" s="2"/>
      <c r="G15" s="2"/>
    </row>
    <row r="16" spans="1:7" ht="58.5" customHeight="1">
      <c r="A16" s="178" t="s">
        <v>138</v>
      </c>
      <c r="B16" s="177" t="s">
        <v>274</v>
      </c>
      <c r="C16" s="170" t="s">
        <v>272</v>
      </c>
      <c r="D16" s="170"/>
      <c r="E16" s="170"/>
      <c r="F16" s="170"/>
      <c r="G16" s="170"/>
    </row>
    <row r="17" spans="1:7" ht="58.5" customHeight="1">
      <c r="A17" s="178"/>
      <c r="B17" s="178"/>
      <c r="C17" s="5" t="s">
        <v>120</v>
      </c>
      <c r="D17" s="75" t="s">
        <v>145</v>
      </c>
      <c r="E17" s="78">
        <v>1</v>
      </c>
      <c r="F17" s="2"/>
      <c r="G17" s="2"/>
    </row>
    <row r="18" spans="1:7" ht="60.75" customHeight="1">
      <c r="A18" s="178" t="s">
        <v>139</v>
      </c>
      <c r="B18" s="177" t="s">
        <v>275</v>
      </c>
      <c r="C18" s="170" t="s">
        <v>271</v>
      </c>
      <c r="D18" s="170"/>
      <c r="E18" s="170"/>
      <c r="F18" s="170"/>
      <c r="G18" s="170"/>
    </row>
    <row r="19" spans="1:7" ht="60.75" customHeight="1">
      <c r="A19" s="178"/>
      <c r="B19" s="178"/>
      <c r="C19" s="5" t="s">
        <v>120</v>
      </c>
      <c r="D19" s="1" t="s">
        <v>145</v>
      </c>
      <c r="E19" s="1">
        <v>1</v>
      </c>
      <c r="F19" s="2"/>
      <c r="G19" s="2"/>
    </row>
    <row r="20" spans="1:7" ht="12.75">
      <c r="A20" s="178" t="s">
        <v>158</v>
      </c>
      <c r="B20" s="177" t="s">
        <v>277</v>
      </c>
      <c r="C20" s="170" t="s">
        <v>276</v>
      </c>
      <c r="D20" s="170"/>
      <c r="E20" s="170"/>
      <c r="F20" s="170"/>
      <c r="G20" s="170"/>
    </row>
    <row r="21" spans="1:7" ht="12.75">
      <c r="A21" s="178"/>
      <c r="B21" s="178"/>
      <c r="C21" s="5" t="s">
        <v>120</v>
      </c>
      <c r="D21" s="1" t="s">
        <v>145</v>
      </c>
      <c r="E21" s="1">
        <v>1</v>
      </c>
      <c r="F21" s="2"/>
      <c r="G21" s="2"/>
    </row>
    <row r="22" spans="1:7" ht="12.75">
      <c r="A22" s="1"/>
      <c r="B22" s="3" t="s">
        <v>130</v>
      </c>
      <c r="C22" s="179" t="s">
        <v>128</v>
      </c>
      <c r="D22" s="180"/>
      <c r="E22" s="180"/>
      <c r="F22" s="180"/>
      <c r="G22" s="181"/>
    </row>
    <row r="23" spans="1:7" ht="12.75">
      <c r="A23" s="185" t="s">
        <v>159</v>
      </c>
      <c r="B23" s="1" t="s">
        <v>152</v>
      </c>
      <c r="C23" s="182" t="s">
        <v>273</v>
      </c>
      <c r="D23" s="183"/>
      <c r="E23" s="183"/>
      <c r="F23" s="183"/>
      <c r="G23" s="184"/>
    </row>
    <row r="24" spans="1:7" ht="12.75">
      <c r="A24" s="186"/>
      <c r="B24" s="1" t="s">
        <v>143</v>
      </c>
      <c r="C24" s="5" t="s">
        <v>270</v>
      </c>
      <c r="D24" s="1" t="s">
        <v>129</v>
      </c>
      <c r="E24" s="79">
        <f>560-230</f>
        <v>330</v>
      </c>
      <c r="F24" s="2"/>
      <c r="G24" s="2"/>
    </row>
    <row r="25" spans="1:7" ht="12.75">
      <c r="A25" s="1"/>
      <c r="B25" s="3" t="s">
        <v>146</v>
      </c>
      <c r="C25" s="179" t="s">
        <v>531</v>
      </c>
      <c r="D25" s="180"/>
      <c r="E25" s="180"/>
      <c r="F25" s="180"/>
      <c r="G25" s="181"/>
    </row>
    <row r="26" spans="1:7" ht="12.75">
      <c r="A26" s="185" t="s">
        <v>532</v>
      </c>
      <c r="B26" s="185" t="s">
        <v>147</v>
      </c>
      <c r="C26" s="187" t="s">
        <v>148</v>
      </c>
      <c r="D26" s="188"/>
      <c r="E26" s="188"/>
      <c r="F26" s="188"/>
      <c r="G26" s="189"/>
    </row>
    <row r="27" spans="1:7" ht="12.75">
      <c r="A27" s="186"/>
      <c r="B27" s="186"/>
      <c r="C27" s="80" t="s">
        <v>161</v>
      </c>
      <c r="D27" s="1" t="s">
        <v>129</v>
      </c>
      <c r="E27" s="79">
        <f>E24</f>
        <v>330</v>
      </c>
      <c r="F27" s="2"/>
      <c r="G27" s="2"/>
    </row>
    <row r="28" spans="1:7" ht="12.75">
      <c r="A28" s="167" t="s">
        <v>72</v>
      </c>
      <c r="B28" s="168"/>
      <c r="C28" s="168"/>
      <c r="D28" s="168"/>
      <c r="E28" s="168"/>
      <c r="F28" s="169"/>
      <c r="G28" s="10">
        <f>SUM(G1:G27)</f>
        <v>0</v>
      </c>
    </row>
    <row r="29" spans="1:7" ht="12.75" customHeight="1" hidden="1" outlineLevel="1">
      <c r="A29" s="29"/>
      <c r="B29" s="29"/>
      <c r="C29" s="30"/>
      <c r="D29" s="31"/>
      <c r="E29" s="31"/>
      <c r="F29" s="6"/>
      <c r="G29" s="6"/>
    </row>
    <row r="30" spans="1:7" ht="12.75" customHeight="1" hidden="1" outlineLevel="1">
      <c r="A30" s="171" t="s">
        <v>256</v>
      </c>
      <c r="B30" s="172"/>
      <c r="C30" s="172"/>
      <c r="D30" s="172"/>
      <c r="E30" s="172"/>
      <c r="F30" s="172"/>
      <c r="G30" s="173"/>
    </row>
    <row r="31" spans="1:7" ht="12" customHeight="1" hidden="1" outlineLevel="1">
      <c r="A31" s="32" t="s">
        <v>134</v>
      </c>
      <c r="B31" s="170" t="s">
        <v>528</v>
      </c>
      <c r="C31" s="170"/>
      <c r="D31" s="170"/>
      <c r="E31" s="170"/>
      <c r="F31" s="170"/>
      <c r="G31" s="33">
        <f>G6+G7+G8+G9</f>
        <v>0</v>
      </c>
    </row>
    <row r="32" spans="1:8" ht="12" customHeight="1" hidden="1" outlineLevel="1">
      <c r="A32" s="32" t="s">
        <v>137</v>
      </c>
      <c r="B32" s="170" t="s">
        <v>257</v>
      </c>
      <c r="C32" s="170"/>
      <c r="D32" s="170"/>
      <c r="E32" s="170"/>
      <c r="F32" s="170"/>
      <c r="G32" s="33">
        <f>G14+G15</f>
        <v>0</v>
      </c>
      <c r="H32" s="44"/>
    </row>
    <row r="33" spans="1:8" ht="12" customHeight="1" hidden="1" outlineLevel="1">
      <c r="A33" s="32" t="s">
        <v>138</v>
      </c>
      <c r="B33" s="170" t="s">
        <v>272</v>
      </c>
      <c r="C33" s="170"/>
      <c r="D33" s="170"/>
      <c r="E33" s="170"/>
      <c r="F33" s="170"/>
      <c r="G33" s="33">
        <f>G17</f>
        <v>0</v>
      </c>
      <c r="H33" s="45"/>
    </row>
    <row r="34" spans="1:8" ht="12" customHeight="1" hidden="1" outlineLevel="1">
      <c r="A34" s="32" t="s">
        <v>139</v>
      </c>
      <c r="B34" s="174" t="s">
        <v>271</v>
      </c>
      <c r="C34" s="175"/>
      <c r="D34" s="175"/>
      <c r="E34" s="175"/>
      <c r="F34" s="176"/>
      <c r="G34" s="33">
        <f>G19</f>
        <v>0</v>
      </c>
      <c r="H34" s="47"/>
    </row>
    <row r="35" spans="1:8" ht="12" customHeight="1" hidden="1" outlineLevel="1">
      <c r="A35" s="32" t="s">
        <v>158</v>
      </c>
      <c r="B35" s="170" t="s">
        <v>276</v>
      </c>
      <c r="C35" s="170"/>
      <c r="D35" s="170"/>
      <c r="E35" s="170"/>
      <c r="F35" s="170"/>
      <c r="G35" s="33">
        <f>G21</f>
        <v>0</v>
      </c>
      <c r="H35" s="46"/>
    </row>
    <row r="36" spans="1:8" ht="12" customHeight="1" hidden="1" outlineLevel="1">
      <c r="A36" s="32" t="s">
        <v>159</v>
      </c>
      <c r="B36" s="170" t="s">
        <v>530</v>
      </c>
      <c r="C36" s="170"/>
      <c r="D36" s="170"/>
      <c r="E36" s="170"/>
      <c r="F36" s="170"/>
      <c r="G36" s="33">
        <f>G24+G27</f>
        <v>0</v>
      </c>
      <c r="H36" s="46"/>
    </row>
    <row r="37" spans="1:7" ht="12" customHeight="1" hidden="1" outlineLevel="1">
      <c r="A37" s="167" t="s">
        <v>73</v>
      </c>
      <c r="B37" s="168"/>
      <c r="C37" s="168"/>
      <c r="D37" s="168"/>
      <c r="E37" s="168"/>
      <c r="F37" s="169"/>
      <c r="G37" s="33">
        <f>G31+G33+G34+G35+G32</f>
        <v>0</v>
      </c>
    </row>
    <row r="38" spans="1:7" ht="12.75" collapsed="1">
      <c r="A38" s="34"/>
      <c r="B38" s="34"/>
      <c r="C38" s="35"/>
      <c r="D38" s="36"/>
      <c r="E38" s="37"/>
      <c r="F38" s="9"/>
      <c r="G38" s="38"/>
    </row>
    <row r="39" spans="4:6" ht="12.75">
      <c r="D39" s="40"/>
      <c r="E39" s="41"/>
      <c r="F39" s="7"/>
    </row>
    <row r="40" spans="1:6" ht="12.75">
      <c r="A40" s="40"/>
      <c r="B40" s="40"/>
      <c r="C40" s="43"/>
      <c r="D40" s="40"/>
      <c r="E40" s="41"/>
      <c r="F40" s="7"/>
    </row>
    <row r="41" spans="1:6" ht="12.75">
      <c r="A41" s="40"/>
      <c r="B41" s="40"/>
      <c r="C41" s="43"/>
      <c r="D41" s="40"/>
      <c r="E41" s="41"/>
      <c r="F41" s="7"/>
    </row>
    <row r="42" spans="1:6" ht="12.75">
      <c r="A42" s="40"/>
      <c r="B42" s="40"/>
      <c r="C42" s="43"/>
      <c r="D42" s="40"/>
      <c r="E42" s="41"/>
      <c r="F42" s="7"/>
    </row>
    <row r="43" spans="1:6" ht="12.75">
      <c r="A43" s="40"/>
      <c r="B43" s="40"/>
      <c r="C43" s="43"/>
      <c r="D43" s="40"/>
      <c r="E43" s="41"/>
      <c r="F43" s="7"/>
    </row>
    <row r="44" spans="1:6" ht="12.75">
      <c r="A44" s="40"/>
      <c r="B44" s="40"/>
      <c r="C44" s="43"/>
      <c r="D44" s="40"/>
      <c r="E44" s="41"/>
      <c r="F44" s="7"/>
    </row>
    <row r="45" spans="1:6" ht="12.75">
      <c r="A45" s="40"/>
      <c r="B45" s="40"/>
      <c r="C45" s="43"/>
      <c r="D45" s="40"/>
      <c r="E45" s="41"/>
      <c r="F45" s="7"/>
    </row>
    <row r="46" spans="1:6" ht="12.75">
      <c r="A46" s="40"/>
      <c r="B46" s="40"/>
      <c r="C46" s="43"/>
      <c r="D46" s="40"/>
      <c r="E46" s="41"/>
      <c r="F46" s="7"/>
    </row>
    <row r="47" spans="1:6" ht="12.75">
      <c r="A47" s="40"/>
      <c r="B47" s="40"/>
      <c r="C47" s="43"/>
      <c r="D47" s="40"/>
      <c r="E47" s="41"/>
      <c r="F47" s="7"/>
    </row>
    <row r="48" spans="1:6" ht="12.75">
      <c r="A48" s="40"/>
      <c r="B48" s="40"/>
      <c r="C48" s="43"/>
      <c r="D48" s="40"/>
      <c r="E48" s="41"/>
      <c r="F48" s="7"/>
    </row>
    <row r="49" spans="1:6" ht="12.75">
      <c r="A49" s="40"/>
      <c r="B49" s="40"/>
      <c r="C49" s="43"/>
      <c r="D49" s="40"/>
      <c r="E49" s="41"/>
      <c r="F49" s="7"/>
    </row>
    <row r="50" spans="1:6" ht="12.75">
      <c r="A50" s="40"/>
      <c r="B50" s="40"/>
      <c r="C50" s="43"/>
      <c r="D50" s="40"/>
      <c r="E50" s="41"/>
      <c r="F50" s="7"/>
    </row>
    <row r="51" spans="1:6" ht="12.75">
      <c r="A51" s="40"/>
      <c r="B51" s="40"/>
      <c r="C51" s="43"/>
      <c r="D51" s="40"/>
      <c r="E51" s="41"/>
      <c r="F51" s="7"/>
    </row>
    <row r="52" spans="1:6" ht="12.75">
      <c r="A52" s="40"/>
      <c r="B52" s="40"/>
      <c r="C52" s="43"/>
      <c r="D52" s="40"/>
      <c r="E52" s="41"/>
      <c r="F52" s="7"/>
    </row>
  </sheetData>
  <sheetProtection/>
  <mergeCells count="42">
    <mergeCell ref="A1:G1"/>
    <mergeCell ref="G3:G4"/>
    <mergeCell ref="C5:G5"/>
    <mergeCell ref="A2:G2"/>
    <mergeCell ref="A3:A4"/>
    <mergeCell ref="F3:F4"/>
    <mergeCell ref="B3:B4"/>
    <mergeCell ref="A30:G30"/>
    <mergeCell ref="C3:C4"/>
    <mergeCell ref="D3:E3"/>
    <mergeCell ref="D11:E11"/>
    <mergeCell ref="A20:A21"/>
    <mergeCell ref="B20:B21"/>
    <mergeCell ref="C20:G20"/>
    <mergeCell ref="A23:A24"/>
    <mergeCell ref="A28:F28"/>
    <mergeCell ref="A26:A27"/>
    <mergeCell ref="A37:F37"/>
    <mergeCell ref="B31:F31"/>
    <mergeCell ref="B35:F35"/>
    <mergeCell ref="B33:F33"/>
    <mergeCell ref="B34:F34"/>
    <mergeCell ref="B32:F32"/>
    <mergeCell ref="B36:F36"/>
    <mergeCell ref="B26:B27"/>
    <mergeCell ref="C26:G26"/>
    <mergeCell ref="A10:G10"/>
    <mergeCell ref="G11:G12"/>
    <mergeCell ref="C13:G13"/>
    <mergeCell ref="A11:A12"/>
    <mergeCell ref="F11:F12"/>
    <mergeCell ref="B11:B12"/>
    <mergeCell ref="C11:C12"/>
    <mergeCell ref="A16:A17"/>
    <mergeCell ref="B16:B17"/>
    <mergeCell ref="C16:G16"/>
    <mergeCell ref="C25:G25"/>
    <mergeCell ref="C23:G23"/>
    <mergeCell ref="C18:G18"/>
    <mergeCell ref="A18:A19"/>
    <mergeCell ref="B18:B19"/>
    <mergeCell ref="C22:G22"/>
  </mergeCells>
  <printOptions horizontalCentered="1"/>
  <pageMargins left="1.0236220472440944" right="0.3937007874015748" top="0.7874015748031497" bottom="0.7874015748031497" header="0.5118110236220472" footer="0.5118110236220472"/>
  <pageSetup cellComments="asDisplayed" fitToHeight="0" fitToWidth="1" horizontalDpi="600" verticalDpi="600" orientation="portrait" paperSize="9" scale="76" r:id="rId1"/>
  <headerFooter alignWithMargins="0">
    <oddHeader xml:space="preserve">&amp;R </oddHeader>
    <oddFooter>&amp;Rstr. &amp;P</oddFooter>
  </headerFooter>
  <rowBreaks count="1" manualBreakCount="1">
    <brk id="2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showGridLines="0" zoomScalePageLayoutView="0" workbookViewId="0" topLeftCell="A92">
      <selection activeCell="G97" sqref="G97"/>
    </sheetView>
  </sheetViews>
  <sheetFormatPr defaultColWidth="9.00390625" defaultRowHeight="12.75"/>
  <cols>
    <col min="1" max="1" width="5.8515625" style="51" customWidth="1"/>
    <col min="2" max="2" width="13.421875" style="50" bestFit="1" customWidth="1"/>
    <col min="3" max="3" width="52.00390625" style="50" bestFit="1" customWidth="1"/>
    <col min="4" max="4" width="8.421875" style="51" customWidth="1"/>
    <col min="5" max="5" width="7.8515625" style="51" bestFit="1" customWidth="1"/>
    <col min="6" max="6" width="13.140625" style="97" customWidth="1"/>
    <col min="7" max="7" width="15.421875" style="97" customWidth="1"/>
    <col min="8" max="16384" width="9.00390625" style="49" customWidth="1"/>
  </cols>
  <sheetData>
    <row r="1" spans="1:7" ht="30.75" customHeight="1">
      <c r="A1" s="199" t="s">
        <v>529</v>
      </c>
      <c r="B1" s="172"/>
      <c r="C1" s="172"/>
      <c r="D1" s="172"/>
      <c r="E1" s="172"/>
      <c r="F1" s="172"/>
      <c r="G1" s="173"/>
    </row>
    <row r="2" spans="1:7" s="48" customFormat="1" ht="12.75">
      <c r="A2" s="200" t="s">
        <v>124</v>
      </c>
      <c r="B2" s="200" t="s">
        <v>165</v>
      </c>
      <c r="C2" s="200" t="s">
        <v>166</v>
      </c>
      <c r="D2" s="200" t="s">
        <v>167</v>
      </c>
      <c r="E2" s="200" t="s">
        <v>168</v>
      </c>
      <c r="F2" s="98" t="s">
        <v>169</v>
      </c>
      <c r="G2" s="98" t="s">
        <v>170</v>
      </c>
    </row>
    <row r="3" spans="1:7" s="48" customFormat="1" ht="12.75">
      <c r="A3" s="200"/>
      <c r="B3" s="200"/>
      <c r="C3" s="200"/>
      <c r="D3" s="200"/>
      <c r="E3" s="200"/>
      <c r="F3" s="98" t="s">
        <v>171</v>
      </c>
      <c r="G3" s="98" t="s">
        <v>171</v>
      </c>
    </row>
    <row r="4" spans="1:7" s="48" customFormat="1" ht="12.75">
      <c r="A4" s="99" t="s">
        <v>172</v>
      </c>
      <c r="B4" s="196" t="s">
        <v>278</v>
      </c>
      <c r="C4" s="197"/>
      <c r="D4" s="197"/>
      <c r="E4" s="197"/>
      <c r="F4" s="197"/>
      <c r="G4" s="198"/>
    </row>
    <row r="5" spans="1:7" s="48" customFormat="1" ht="36">
      <c r="A5" s="100" t="s">
        <v>173</v>
      </c>
      <c r="B5" s="101" t="s">
        <v>174</v>
      </c>
      <c r="C5" s="101" t="s">
        <v>175</v>
      </c>
      <c r="D5" s="100" t="s">
        <v>551</v>
      </c>
      <c r="E5" s="100" t="s">
        <v>160</v>
      </c>
      <c r="F5" s="102"/>
      <c r="G5" s="102"/>
    </row>
    <row r="6" spans="1:7" s="48" customFormat="1" ht="36">
      <c r="A6" s="100" t="s">
        <v>176</v>
      </c>
      <c r="B6" s="101" t="s">
        <v>178</v>
      </c>
      <c r="C6" s="101" t="s">
        <v>179</v>
      </c>
      <c r="D6" s="100" t="s">
        <v>552</v>
      </c>
      <c r="E6" s="100" t="s">
        <v>180</v>
      </c>
      <c r="F6" s="102"/>
      <c r="G6" s="102"/>
    </row>
    <row r="7" spans="1:7" s="48" customFormat="1" ht="36">
      <c r="A7" s="100" t="s">
        <v>177</v>
      </c>
      <c r="B7" s="101" t="s">
        <v>182</v>
      </c>
      <c r="C7" s="101" t="s">
        <v>183</v>
      </c>
      <c r="D7" s="100" t="s">
        <v>553</v>
      </c>
      <c r="E7" s="100" t="s">
        <v>180</v>
      </c>
      <c r="F7" s="102"/>
      <c r="G7" s="102"/>
    </row>
    <row r="8" spans="1:7" s="48" customFormat="1" ht="24">
      <c r="A8" s="100" t="s">
        <v>181</v>
      </c>
      <c r="B8" s="101" t="s">
        <v>253</v>
      </c>
      <c r="C8" s="101" t="s">
        <v>254</v>
      </c>
      <c r="D8" s="100">
        <v>1596.9</v>
      </c>
      <c r="E8" s="100" t="s">
        <v>186</v>
      </c>
      <c r="F8" s="102"/>
      <c r="G8" s="102"/>
    </row>
    <row r="9" spans="1:7" s="48" customFormat="1" ht="12.75">
      <c r="A9" s="99" t="s">
        <v>184</v>
      </c>
      <c r="B9" s="196" t="s">
        <v>258</v>
      </c>
      <c r="C9" s="197"/>
      <c r="D9" s="197"/>
      <c r="E9" s="197"/>
      <c r="F9" s="197"/>
      <c r="G9" s="198"/>
    </row>
    <row r="10" spans="1:7" s="48" customFormat="1" ht="36">
      <c r="A10" s="100" t="s">
        <v>185</v>
      </c>
      <c r="B10" s="101" t="s">
        <v>189</v>
      </c>
      <c r="C10" s="101" t="s">
        <v>190</v>
      </c>
      <c r="D10" s="100">
        <v>2398.6</v>
      </c>
      <c r="E10" s="100" t="s">
        <v>186</v>
      </c>
      <c r="F10" s="102"/>
      <c r="G10" s="102"/>
    </row>
    <row r="11" spans="1:7" s="48" customFormat="1" ht="36">
      <c r="A11" s="100" t="s">
        <v>187</v>
      </c>
      <c r="B11" s="101" t="s">
        <v>198</v>
      </c>
      <c r="C11" s="101" t="s">
        <v>199</v>
      </c>
      <c r="D11" s="100">
        <v>3690.2</v>
      </c>
      <c r="E11" s="100" t="s">
        <v>129</v>
      </c>
      <c r="F11" s="102"/>
      <c r="G11" s="102"/>
    </row>
    <row r="12" spans="1:7" s="48" customFormat="1" ht="24">
      <c r="A12" s="100" t="s">
        <v>188</v>
      </c>
      <c r="B12" s="101" t="s">
        <v>207</v>
      </c>
      <c r="C12" s="101" t="s">
        <v>208</v>
      </c>
      <c r="D12" s="100">
        <v>199.4</v>
      </c>
      <c r="E12" s="100" t="s">
        <v>186</v>
      </c>
      <c r="F12" s="102"/>
      <c r="G12" s="102"/>
    </row>
    <row r="13" spans="1:7" s="48" customFormat="1" ht="24">
      <c r="A13" s="100" t="s">
        <v>191</v>
      </c>
      <c r="B13" s="101" t="s">
        <v>210</v>
      </c>
      <c r="C13" s="101" t="s">
        <v>533</v>
      </c>
      <c r="D13" s="100">
        <v>562</v>
      </c>
      <c r="E13" s="100" t="s">
        <v>186</v>
      </c>
      <c r="F13" s="102"/>
      <c r="G13" s="102"/>
    </row>
    <row r="14" spans="1:7" s="48" customFormat="1" ht="24">
      <c r="A14" s="100" t="s">
        <v>195</v>
      </c>
      <c r="B14" s="101" t="s">
        <v>215</v>
      </c>
      <c r="C14" s="101" t="s">
        <v>279</v>
      </c>
      <c r="D14" s="100">
        <v>835.4</v>
      </c>
      <c r="E14" s="100" t="s">
        <v>186</v>
      </c>
      <c r="F14" s="102"/>
      <c r="G14" s="102"/>
    </row>
    <row r="15" spans="1:7" s="48" customFormat="1" ht="24">
      <c r="A15" s="100" t="s">
        <v>196</v>
      </c>
      <c r="B15" s="101" t="s">
        <v>280</v>
      </c>
      <c r="C15" s="101" t="s">
        <v>281</v>
      </c>
      <c r="D15" s="100">
        <v>801.72</v>
      </c>
      <c r="E15" s="100" t="s">
        <v>186</v>
      </c>
      <c r="F15" s="102"/>
      <c r="G15" s="102"/>
    </row>
    <row r="16" spans="1:7" s="48" customFormat="1" ht="24">
      <c r="A16" s="100" t="s">
        <v>197</v>
      </c>
      <c r="B16" s="101" t="s">
        <v>282</v>
      </c>
      <c r="C16" s="101" t="s">
        <v>283</v>
      </c>
      <c r="D16" s="100">
        <v>38</v>
      </c>
      <c r="E16" s="100" t="s">
        <v>194</v>
      </c>
      <c r="F16" s="102"/>
      <c r="G16" s="102"/>
    </row>
    <row r="17" spans="1:7" s="48" customFormat="1" ht="24">
      <c r="A17" s="100" t="s">
        <v>200</v>
      </c>
      <c r="B17" s="101" t="s">
        <v>284</v>
      </c>
      <c r="C17" s="101" t="s">
        <v>285</v>
      </c>
      <c r="D17" s="100">
        <v>38</v>
      </c>
      <c r="E17" s="100" t="s">
        <v>194</v>
      </c>
      <c r="F17" s="102"/>
      <c r="G17" s="102"/>
    </row>
    <row r="18" spans="1:7" s="48" customFormat="1" ht="36">
      <c r="A18" s="100" t="s">
        <v>201</v>
      </c>
      <c r="B18" s="101" t="s">
        <v>192</v>
      </c>
      <c r="C18" s="101" t="s">
        <v>193</v>
      </c>
      <c r="D18" s="100">
        <v>120</v>
      </c>
      <c r="E18" s="100" t="s">
        <v>194</v>
      </c>
      <c r="F18" s="102"/>
      <c r="G18" s="102"/>
    </row>
    <row r="19" spans="1:7" s="48" customFormat="1" ht="36">
      <c r="A19" s="100" t="s">
        <v>202</v>
      </c>
      <c r="B19" s="101" t="s">
        <v>212</v>
      </c>
      <c r="C19" s="101" t="s">
        <v>213</v>
      </c>
      <c r="D19" s="100">
        <v>120</v>
      </c>
      <c r="E19" s="100" t="s">
        <v>194</v>
      </c>
      <c r="F19" s="102"/>
      <c r="G19" s="102"/>
    </row>
    <row r="20" spans="1:7" s="48" customFormat="1" ht="24">
      <c r="A20" s="100" t="s">
        <v>205</v>
      </c>
      <c r="B20" s="101" t="s">
        <v>286</v>
      </c>
      <c r="C20" s="101" t="s">
        <v>287</v>
      </c>
      <c r="D20" s="100">
        <v>12</v>
      </c>
      <c r="E20" s="100" t="s">
        <v>127</v>
      </c>
      <c r="F20" s="102"/>
      <c r="G20" s="102"/>
    </row>
    <row r="21" spans="1:7" s="48" customFormat="1" ht="24">
      <c r="A21" s="100" t="s">
        <v>206</v>
      </c>
      <c r="B21" s="101" t="s">
        <v>288</v>
      </c>
      <c r="C21" s="101" t="s">
        <v>289</v>
      </c>
      <c r="D21" s="100">
        <v>14</v>
      </c>
      <c r="E21" s="100" t="s">
        <v>127</v>
      </c>
      <c r="F21" s="102"/>
      <c r="G21" s="102"/>
    </row>
    <row r="22" spans="1:7" s="48" customFormat="1" ht="24">
      <c r="A22" s="100" t="s">
        <v>209</v>
      </c>
      <c r="B22" s="101" t="s">
        <v>290</v>
      </c>
      <c r="C22" s="101" t="s">
        <v>291</v>
      </c>
      <c r="D22" s="100">
        <v>7</v>
      </c>
      <c r="E22" s="100" t="s">
        <v>127</v>
      </c>
      <c r="F22" s="102"/>
      <c r="G22" s="102"/>
    </row>
    <row r="23" spans="1:7" s="48" customFormat="1" ht="36">
      <c r="A23" s="100" t="s">
        <v>211</v>
      </c>
      <c r="B23" s="101" t="s">
        <v>292</v>
      </c>
      <c r="C23" s="101" t="s">
        <v>293</v>
      </c>
      <c r="D23" s="100">
        <v>140</v>
      </c>
      <c r="E23" s="100" t="s">
        <v>127</v>
      </c>
      <c r="F23" s="102"/>
      <c r="G23" s="102"/>
    </row>
    <row r="24" spans="1:7" s="48" customFormat="1" ht="36">
      <c r="A24" s="100" t="s">
        <v>214</v>
      </c>
      <c r="B24" s="101" t="s">
        <v>294</v>
      </c>
      <c r="C24" s="101" t="s">
        <v>534</v>
      </c>
      <c r="D24" s="100">
        <v>104</v>
      </c>
      <c r="E24" s="100" t="s">
        <v>127</v>
      </c>
      <c r="F24" s="102"/>
      <c r="G24" s="102"/>
    </row>
    <row r="25" spans="1:7" s="48" customFormat="1" ht="36">
      <c r="A25" s="100" t="s">
        <v>535</v>
      </c>
      <c r="B25" s="101" t="s">
        <v>294</v>
      </c>
      <c r="C25" s="101" t="s">
        <v>536</v>
      </c>
      <c r="D25" s="100">
        <v>156</v>
      </c>
      <c r="E25" s="100" t="s">
        <v>127</v>
      </c>
      <c r="F25" s="102"/>
      <c r="G25" s="102"/>
    </row>
    <row r="26" spans="1:7" s="48" customFormat="1" ht="36">
      <c r="A26" s="100" t="s">
        <v>537</v>
      </c>
      <c r="B26" s="101" t="s">
        <v>294</v>
      </c>
      <c r="C26" s="101" t="s">
        <v>538</v>
      </c>
      <c r="D26" s="100">
        <v>109</v>
      </c>
      <c r="E26" s="100" t="s">
        <v>127</v>
      </c>
      <c r="F26" s="102"/>
      <c r="G26" s="102"/>
    </row>
    <row r="27" spans="1:7" s="48" customFormat="1" ht="12.75">
      <c r="A27" s="99" t="s">
        <v>216</v>
      </c>
      <c r="B27" s="196" t="s">
        <v>295</v>
      </c>
      <c r="C27" s="197"/>
      <c r="D27" s="197"/>
      <c r="E27" s="197"/>
      <c r="F27" s="197"/>
      <c r="G27" s="198"/>
    </row>
    <row r="28" spans="1:7" s="48" customFormat="1" ht="12.75">
      <c r="A28" s="99" t="s">
        <v>296</v>
      </c>
      <c r="B28" s="196" t="s">
        <v>297</v>
      </c>
      <c r="C28" s="197"/>
      <c r="D28" s="197"/>
      <c r="E28" s="197"/>
      <c r="F28" s="197"/>
      <c r="G28" s="198"/>
    </row>
    <row r="29" spans="1:7" s="48" customFormat="1" ht="36">
      <c r="A29" s="100" t="s">
        <v>302</v>
      </c>
      <c r="B29" s="101" t="s">
        <v>298</v>
      </c>
      <c r="C29" s="101" t="s">
        <v>299</v>
      </c>
      <c r="D29" s="100">
        <v>145.8</v>
      </c>
      <c r="E29" s="100" t="s">
        <v>127</v>
      </c>
      <c r="F29" s="102"/>
      <c r="G29" s="102"/>
    </row>
    <row r="30" spans="1:7" s="48" customFormat="1" ht="36">
      <c r="A30" s="100" t="s">
        <v>303</v>
      </c>
      <c r="B30" s="101" t="s">
        <v>300</v>
      </c>
      <c r="C30" s="101" t="s">
        <v>301</v>
      </c>
      <c r="D30" s="100" t="s">
        <v>554</v>
      </c>
      <c r="E30" s="100" t="s">
        <v>127</v>
      </c>
      <c r="F30" s="102"/>
      <c r="G30" s="102"/>
    </row>
    <row r="31" spans="1:7" s="48" customFormat="1" ht="36">
      <c r="A31" s="100" t="s">
        <v>304</v>
      </c>
      <c r="B31" s="101" t="s">
        <v>227</v>
      </c>
      <c r="C31" s="101" t="s">
        <v>228</v>
      </c>
      <c r="D31" s="100">
        <v>604.3</v>
      </c>
      <c r="E31" s="100" t="s">
        <v>127</v>
      </c>
      <c r="F31" s="102"/>
      <c r="G31" s="102"/>
    </row>
    <row r="32" spans="1:7" s="48" customFormat="1" ht="36">
      <c r="A32" s="100" t="s">
        <v>307</v>
      </c>
      <c r="B32" s="101" t="s">
        <v>305</v>
      </c>
      <c r="C32" s="101" t="s">
        <v>306</v>
      </c>
      <c r="D32" s="100">
        <v>22.5</v>
      </c>
      <c r="E32" s="100" t="s">
        <v>127</v>
      </c>
      <c r="F32" s="102"/>
      <c r="G32" s="102"/>
    </row>
    <row r="33" spans="1:7" s="48" customFormat="1" ht="36">
      <c r="A33" s="100" t="s">
        <v>308</v>
      </c>
      <c r="B33" s="101" t="s">
        <v>309</v>
      </c>
      <c r="C33" s="101" t="s">
        <v>310</v>
      </c>
      <c r="D33" s="100">
        <v>31.4</v>
      </c>
      <c r="E33" s="100" t="s">
        <v>127</v>
      </c>
      <c r="F33" s="102"/>
      <c r="G33" s="102"/>
    </row>
    <row r="34" spans="1:7" s="48" customFormat="1" ht="36">
      <c r="A34" s="100" t="s">
        <v>311</v>
      </c>
      <c r="B34" s="101" t="s">
        <v>312</v>
      </c>
      <c r="C34" s="101" t="s">
        <v>313</v>
      </c>
      <c r="D34" s="100">
        <v>74.1</v>
      </c>
      <c r="E34" s="100" t="s">
        <v>127</v>
      </c>
      <c r="F34" s="102"/>
      <c r="G34" s="102"/>
    </row>
    <row r="35" spans="1:7" s="48" customFormat="1" ht="36">
      <c r="A35" s="100" t="s">
        <v>314</v>
      </c>
      <c r="B35" s="101" t="s">
        <v>309</v>
      </c>
      <c r="C35" s="101" t="s">
        <v>315</v>
      </c>
      <c r="D35" s="100">
        <v>18.7</v>
      </c>
      <c r="E35" s="100" t="s">
        <v>127</v>
      </c>
      <c r="F35" s="102"/>
      <c r="G35" s="102"/>
    </row>
    <row r="36" spans="1:7" s="48" customFormat="1" ht="36">
      <c r="A36" s="100" t="s">
        <v>316</v>
      </c>
      <c r="B36" s="101" t="s">
        <v>309</v>
      </c>
      <c r="C36" s="101" t="s">
        <v>317</v>
      </c>
      <c r="D36" s="100">
        <v>8.9</v>
      </c>
      <c r="E36" s="100" t="s">
        <v>127</v>
      </c>
      <c r="F36" s="102"/>
      <c r="G36" s="102"/>
    </row>
    <row r="37" spans="1:7" s="48" customFormat="1" ht="36">
      <c r="A37" s="100" t="s">
        <v>318</v>
      </c>
      <c r="B37" s="101" t="s">
        <v>229</v>
      </c>
      <c r="C37" s="101" t="s">
        <v>230</v>
      </c>
      <c r="D37" s="100">
        <v>1041.5</v>
      </c>
      <c r="E37" s="100" t="s">
        <v>127</v>
      </c>
      <c r="F37" s="102"/>
      <c r="G37" s="102"/>
    </row>
    <row r="38" spans="1:7" s="48" customFormat="1" ht="60">
      <c r="A38" s="100" t="s">
        <v>319</v>
      </c>
      <c r="B38" s="101" t="s">
        <v>320</v>
      </c>
      <c r="C38" s="101" t="s">
        <v>321</v>
      </c>
      <c r="D38" s="100" t="s">
        <v>555</v>
      </c>
      <c r="E38" s="100" t="s">
        <v>186</v>
      </c>
      <c r="F38" s="102"/>
      <c r="G38" s="102"/>
    </row>
    <row r="39" spans="1:7" s="48" customFormat="1" ht="12.75">
      <c r="A39" s="99" t="s">
        <v>322</v>
      </c>
      <c r="B39" s="196" t="s">
        <v>323</v>
      </c>
      <c r="C39" s="197"/>
      <c r="D39" s="197"/>
      <c r="E39" s="197"/>
      <c r="F39" s="197"/>
      <c r="G39" s="198"/>
    </row>
    <row r="40" spans="1:7" s="48" customFormat="1" ht="36">
      <c r="A40" s="100" t="s">
        <v>324</v>
      </c>
      <c r="B40" s="101" t="s">
        <v>325</v>
      </c>
      <c r="C40" s="101" t="s">
        <v>326</v>
      </c>
      <c r="D40" s="100">
        <v>6</v>
      </c>
      <c r="E40" s="100" t="s">
        <v>145</v>
      </c>
      <c r="F40" s="102"/>
      <c r="G40" s="102"/>
    </row>
    <row r="41" spans="1:7" s="48" customFormat="1" ht="36">
      <c r="A41" s="100" t="s">
        <v>327</v>
      </c>
      <c r="B41" s="101" t="s">
        <v>328</v>
      </c>
      <c r="C41" s="101" t="s">
        <v>329</v>
      </c>
      <c r="D41" s="100">
        <v>2</v>
      </c>
      <c r="E41" s="100" t="s">
        <v>145</v>
      </c>
      <c r="F41" s="102"/>
      <c r="G41" s="102"/>
    </row>
    <row r="42" spans="1:7" s="48" customFormat="1" ht="36">
      <c r="A42" s="100" t="s">
        <v>330</v>
      </c>
      <c r="B42" s="101" t="s">
        <v>331</v>
      </c>
      <c r="C42" s="101" t="s">
        <v>332</v>
      </c>
      <c r="D42" s="100">
        <v>2</v>
      </c>
      <c r="E42" s="100" t="s">
        <v>145</v>
      </c>
      <c r="F42" s="102"/>
      <c r="G42" s="102"/>
    </row>
    <row r="43" spans="1:7" s="48" customFormat="1" ht="36">
      <c r="A43" s="100" t="s">
        <v>333</v>
      </c>
      <c r="B43" s="101" t="s">
        <v>334</v>
      </c>
      <c r="C43" s="101" t="s">
        <v>335</v>
      </c>
      <c r="D43" s="100">
        <v>2</v>
      </c>
      <c r="E43" s="100" t="s">
        <v>194</v>
      </c>
      <c r="F43" s="102"/>
      <c r="G43" s="102"/>
    </row>
    <row r="44" spans="1:7" s="48" customFormat="1" ht="36">
      <c r="A44" s="100" t="s">
        <v>336</v>
      </c>
      <c r="B44" s="101" t="s">
        <v>337</v>
      </c>
      <c r="C44" s="101" t="s">
        <v>338</v>
      </c>
      <c r="D44" s="100">
        <v>5</v>
      </c>
      <c r="E44" s="100" t="s">
        <v>194</v>
      </c>
      <c r="F44" s="102"/>
      <c r="G44" s="102"/>
    </row>
    <row r="45" spans="1:7" s="48" customFormat="1" ht="36">
      <c r="A45" s="100" t="s">
        <v>339</v>
      </c>
      <c r="B45" s="101" t="s">
        <v>337</v>
      </c>
      <c r="C45" s="101" t="s">
        <v>340</v>
      </c>
      <c r="D45" s="100">
        <v>1</v>
      </c>
      <c r="E45" s="100" t="s">
        <v>194</v>
      </c>
      <c r="F45" s="102"/>
      <c r="G45" s="102"/>
    </row>
    <row r="46" spans="1:7" s="48" customFormat="1" ht="36">
      <c r="A46" s="100" t="s">
        <v>341</v>
      </c>
      <c r="B46" s="101" t="s">
        <v>342</v>
      </c>
      <c r="C46" s="101" t="s">
        <v>343</v>
      </c>
      <c r="D46" s="100">
        <v>11</v>
      </c>
      <c r="E46" s="100" t="s">
        <v>194</v>
      </c>
      <c r="F46" s="102"/>
      <c r="G46" s="102"/>
    </row>
    <row r="47" spans="1:7" s="48" customFormat="1" ht="36">
      <c r="A47" s="100" t="s">
        <v>344</v>
      </c>
      <c r="B47" s="101" t="s">
        <v>243</v>
      </c>
      <c r="C47" s="101" t="s">
        <v>244</v>
      </c>
      <c r="D47" s="100">
        <v>2</v>
      </c>
      <c r="E47" s="100" t="s">
        <v>194</v>
      </c>
      <c r="F47" s="102"/>
      <c r="G47" s="102"/>
    </row>
    <row r="48" spans="1:7" s="48" customFormat="1" ht="36">
      <c r="A48" s="100" t="s">
        <v>345</v>
      </c>
      <c r="B48" s="101" t="s">
        <v>347</v>
      </c>
      <c r="C48" s="101" t="s">
        <v>348</v>
      </c>
      <c r="D48" s="100">
        <v>2</v>
      </c>
      <c r="E48" s="100" t="s">
        <v>194</v>
      </c>
      <c r="F48" s="102"/>
      <c r="G48" s="102"/>
    </row>
    <row r="49" spans="1:7" s="48" customFormat="1" ht="36">
      <c r="A49" s="100" t="s">
        <v>346</v>
      </c>
      <c r="B49" s="101" t="s">
        <v>347</v>
      </c>
      <c r="C49" s="101" t="s">
        <v>350</v>
      </c>
      <c r="D49" s="100">
        <v>17</v>
      </c>
      <c r="E49" s="100" t="s">
        <v>194</v>
      </c>
      <c r="F49" s="102"/>
      <c r="G49" s="102"/>
    </row>
    <row r="50" spans="1:7" s="48" customFormat="1" ht="36">
      <c r="A50" s="100" t="s">
        <v>349</v>
      </c>
      <c r="B50" s="101" t="s">
        <v>347</v>
      </c>
      <c r="C50" s="101" t="s">
        <v>352</v>
      </c>
      <c r="D50" s="100">
        <v>5</v>
      </c>
      <c r="E50" s="100" t="s">
        <v>194</v>
      </c>
      <c r="F50" s="102"/>
      <c r="G50" s="102"/>
    </row>
    <row r="51" spans="1:7" s="48" customFormat="1" ht="36">
      <c r="A51" s="100" t="s">
        <v>351</v>
      </c>
      <c r="B51" s="101" t="s">
        <v>353</v>
      </c>
      <c r="C51" s="101" t="s">
        <v>354</v>
      </c>
      <c r="D51" s="100">
        <v>2</v>
      </c>
      <c r="E51" s="100" t="s">
        <v>194</v>
      </c>
      <c r="F51" s="102"/>
      <c r="G51" s="102"/>
    </row>
    <row r="52" spans="1:7" s="48" customFormat="1" ht="12.75">
      <c r="A52" s="99" t="s">
        <v>355</v>
      </c>
      <c r="B52" s="196" t="s">
        <v>356</v>
      </c>
      <c r="C52" s="197"/>
      <c r="D52" s="197"/>
      <c r="E52" s="197"/>
      <c r="F52" s="197"/>
      <c r="G52" s="198"/>
    </row>
    <row r="53" spans="1:7" s="48" customFormat="1" ht="36">
      <c r="A53" s="100" t="s">
        <v>539</v>
      </c>
      <c r="B53" s="101" t="s">
        <v>358</v>
      </c>
      <c r="C53" s="101" t="s">
        <v>540</v>
      </c>
      <c r="D53" s="100">
        <v>5</v>
      </c>
      <c r="E53" s="100" t="s">
        <v>151</v>
      </c>
      <c r="F53" s="102"/>
      <c r="G53" s="102"/>
    </row>
    <row r="54" spans="1:7" s="48" customFormat="1" ht="36">
      <c r="A54" s="100" t="s">
        <v>357</v>
      </c>
      <c r="B54" s="101" t="s">
        <v>360</v>
      </c>
      <c r="C54" s="101" t="s">
        <v>361</v>
      </c>
      <c r="D54" s="100">
        <v>6</v>
      </c>
      <c r="E54" s="100" t="s">
        <v>151</v>
      </c>
      <c r="F54" s="102"/>
      <c r="G54" s="102"/>
    </row>
    <row r="55" spans="1:7" s="48" customFormat="1" ht="36">
      <c r="A55" s="100" t="s">
        <v>359</v>
      </c>
      <c r="B55" s="101" t="s">
        <v>363</v>
      </c>
      <c r="C55" s="101" t="s">
        <v>364</v>
      </c>
      <c r="D55" s="100">
        <v>3</v>
      </c>
      <c r="E55" s="100" t="s">
        <v>151</v>
      </c>
      <c r="F55" s="102"/>
      <c r="G55" s="102"/>
    </row>
    <row r="56" spans="1:7" s="48" customFormat="1" ht="36">
      <c r="A56" s="100" t="s">
        <v>362</v>
      </c>
      <c r="B56" s="101" t="s">
        <v>366</v>
      </c>
      <c r="C56" s="101" t="s">
        <v>367</v>
      </c>
      <c r="D56" s="100">
        <v>2</v>
      </c>
      <c r="E56" s="100" t="s">
        <v>151</v>
      </c>
      <c r="F56" s="102"/>
      <c r="G56" s="102"/>
    </row>
    <row r="57" spans="1:7" s="48" customFormat="1" ht="36">
      <c r="A57" s="100" t="s">
        <v>365</v>
      </c>
      <c r="B57" s="101" t="s">
        <v>241</v>
      </c>
      <c r="C57" s="101" t="s">
        <v>242</v>
      </c>
      <c r="D57" s="100">
        <v>10</v>
      </c>
      <c r="E57" s="100" t="s">
        <v>151</v>
      </c>
      <c r="F57" s="102"/>
      <c r="G57" s="102"/>
    </row>
    <row r="58" spans="1:7" s="48" customFormat="1" ht="36">
      <c r="A58" s="100" t="s">
        <v>368</v>
      </c>
      <c r="B58" s="101" t="s">
        <v>371</v>
      </c>
      <c r="C58" s="101" t="s">
        <v>372</v>
      </c>
      <c r="D58" s="100">
        <v>1</v>
      </c>
      <c r="E58" s="100" t="s">
        <v>151</v>
      </c>
      <c r="F58" s="102"/>
      <c r="G58" s="102"/>
    </row>
    <row r="59" spans="1:7" s="48" customFormat="1" ht="36">
      <c r="A59" s="100" t="s">
        <v>369</v>
      </c>
      <c r="B59" s="101" t="s">
        <v>374</v>
      </c>
      <c r="C59" s="101" t="s">
        <v>375</v>
      </c>
      <c r="D59" s="100">
        <v>14</v>
      </c>
      <c r="E59" s="100" t="s">
        <v>151</v>
      </c>
      <c r="F59" s="102"/>
      <c r="G59" s="102"/>
    </row>
    <row r="60" spans="1:7" s="48" customFormat="1" ht="36">
      <c r="A60" s="100" t="s">
        <v>370</v>
      </c>
      <c r="B60" s="101" t="s">
        <v>377</v>
      </c>
      <c r="C60" s="101" t="s">
        <v>378</v>
      </c>
      <c r="D60" s="100">
        <v>12</v>
      </c>
      <c r="E60" s="100" t="s">
        <v>151</v>
      </c>
      <c r="F60" s="102"/>
      <c r="G60" s="102"/>
    </row>
    <row r="61" spans="1:7" s="48" customFormat="1" ht="36">
      <c r="A61" s="100" t="s">
        <v>373</v>
      </c>
      <c r="B61" s="101" t="s">
        <v>380</v>
      </c>
      <c r="C61" s="101" t="s">
        <v>381</v>
      </c>
      <c r="D61" s="100" t="s">
        <v>556</v>
      </c>
      <c r="E61" s="100" t="s">
        <v>151</v>
      </c>
      <c r="F61" s="102"/>
      <c r="G61" s="102"/>
    </row>
    <row r="62" spans="1:7" s="48" customFormat="1" ht="36">
      <c r="A62" s="100" t="s">
        <v>376</v>
      </c>
      <c r="B62" s="101" t="s">
        <v>383</v>
      </c>
      <c r="C62" s="101" t="s">
        <v>384</v>
      </c>
      <c r="D62" s="100">
        <v>15</v>
      </c>
      <c r="E62" s="100" t="s">
        <v>151</v>
      </c>
      <c r="F62" s="102"/>
      <c r="G62" s="102"/>
    </row>
    <row r="63" spans="1:7" s="48" customFormat="1" ht="36">
      <c r="A63" s="100" t="s">
        <v>379</v>
      </c>
      <c r="B63" s="101" t="s">
        <v>386</v>
      </c>
      <c r="C63" s="101" t="s">
        <v>387</v>
      </c>
      <c r="D63" s="100">
        <v>1</v>
      </c>
      <c r="E63" s="100" t="s">
        <v>151</v>
      </c>
      <c r="F63" s="102"/>
      <c r="G63" s="102"/>
    </row>
    <row r="64" spans="1:7" s="48" customFormat="1" ht="36">
      <c r="A64" s="100" t="s">
        <v>382</v>
      </c>
      <c r="B64" s="101" t="s">
        <v>389</v>
      </c>
      <c r="C64" s="101" t="s">
        <v>390</v>
      </c>
      <c r="D64" s="100">
        <v>2</v>
      </c>
      <c r="E64" s="100" t="s">
        <v>151</v>
      </c>
      <c r="F64" s="102"/>
      <c r="G64" s="102"/>
    </row>
    <row r="65" spans="1:7" s="48" customFormat="1" ht="36">
      <c r="A65" s="100" t="s">
        <v>385</v>
      </c>
      <c r="B65" s="101" t="s">
        <v>392</v>
      </c>
      <c r="C65" s="101" t="s">
        <v>393</v>
      </c>
      <c r="D65" s="100">
        <v>2</v>
      </c>
      <c r="E65" s="100" t="s">
        <v>151</v>
      </c>
      <c r="F65" s="102"/>
      <c r="G65" s="102"/>
    </row>
    <row r="66" spans="1:7" s="48" customFormat="1" ht="36">
      <c r="A66" s="100" t="s">
        <v>388</v>
      </c>
      <c r="B66" s="101" t="s">
        <v>395</v>
      </c>
      <c r="C66" s="101" t="s">
        <v>396</v>
      </c>
      <c r="D66" s="100">
        <v>1</v>
      </c>
      <c r="E66" s="100" t="s">
        <v>151</v>
      </c>
      <c r="F66" s="102"/>
      <c r="G66" s="102"/>
    </row>
    <row r="67" spans="1:7" s="48" customFormat="1" ht="36">
      <c r="A67" s="100" t="s">
        <v>391</v>
      </c>
      <c r="B67" s="101" t="s">
        <v>383</v>
      </c>
      <c r="C67" s="101" t="s">
        <v>541</v>
      </c>
      <c r="D67" s="100">
        <v>9</v>
      </c>
      <c r="E67" s="100" t="s">
        <v>151</v>
      </c>
      <c r="F67" s="102"/>
      <c r="G67" s="102"/>
    </row>
    <row r="68" spans="1:7" s="48" customFormat="1" ht="36">
      <c r="A68" s="100" t="s">
        <v>394</v>
      </c>
      <c r="B68" s="101" t="s">
        <v>397</v>
      </c>
      <c r="C68" s="101" t="s">
        <v>398</v>
      </c>
      <c r="D68" s="100">
        <v>2</v>
      </c>
      <c r="E68" s="100" t="s">
        <v>151</v>
      </c>
      <c r="F68" s="102"/>
      <c r="G68" s="102"/>
    </row>
    <row r="69" spans="1:7" s="48" customFormat="1" ht="12.75">
      <c r="A69" s="99" t="s">
        <v>399</v>
      </c>
      <c r="B69" s="196" t="s">
        <v>400</v>
      </c>
      <c r="C69" s="197"/>
      <c r="D69" s="197"/>
      <c r="E69" s="197"/>
      <c r="F69" s="197"/>
      <c r="G69" s="198"/>
    </row>
    <row r="70" spans="1:7" s="48" customFormat="1" ht="36">
      <c r="A70" s="100" t="s">
        <v>542</v>
      </c>
      <c r="B70" s="101" t="s">
        <v>402</v>
      </c>
      <c r="C70" s="101" t="s">
        <v>403</v>
      </c>
      <c r="D70" s="100" t="s">
        <v>557</v>
      </c>
      <c r="E70" s="100" t="s">
        <v>226</v>
      </c>
      <c r="F70" s="102"/>
      <c r="G70" s="102"/>
    </row>
    <row r="71" spans="1:7" s="48" customFormat="1" ht="36">
      <c r="A71" s="100" t="s">
        <v>543</v>
      </c>
      <c r="B71" s="101" t="s">
        <v>405</v>
      </c>
      <c r="C71" s="101" t="s">
        <v>406</v>
      </c>
      <c r="D71" s="100" t="s">
        <v>558</v>
      </c>
      <c r="E71" s="100" t="s">
        <v>226</v>
      </c>
      <c r="F71" s="102"/>
      <c r="G71" s="102"/>
    </row>
    <row r="72" spans="1:7" s="48" customFormat="1" ht="36">
      <c r="A72" s="100" t="s">
        <v>401</v>
      </c>
      <c r="B72" s="101" t="s">
        <v>408</v>
      </c>
      <c r="C72" s="101" t="s">
        <v>409</v>
      </c>
      <c r="D72" s="100">
        <v>1</v>
      </c>
      <c r="E72" s="100" t="s">
        <v>226</v>
      </c>
      <c r="F72" s="102"/>
      <c r="G72" s="102"/>
    </row>
    <row r="73" spans="1:7" s="48" customFormat="1" ht="48">
      <c r="A73" s="100" t="s">
        <v>404</v>
      </c>
      <c r="B73" s="101" t="s">
        <v>224</v>
      </c>
      <c r="C73" s="101" t="s">
        <v>225</v>
      </c>
      <c r="D73" s="100" t="s">
        <v>559</v>
      </c>
      <c r="E73" s="100" t="s">
        <v>226</v>
      </c>
      <c r="F73" s="102"/>
      <c r="G73" s="102"/>
    </row>
    <row r="74" spans="1:7" s="48" customFormat="1" ht="36">
      <c r="A74" s="100" t="s">
        <v>407</v>
      </c>
      <c r="B74" s="101" t="s">
        <v>239</v>
      </c>
      <c r="C74" s="101" t="s">
        <v>240</v>
      </c>
      <c r="D74" s="100" t="s">
        <v>560</v>
      </c>
      <c r="E74" s="100" t="s">
        <v>226</v>
      </c>
      <c r="F74" s="102"/>
      <c r="G74" s="102"/>
    </row>
    <row r="75" spans="1:7" s="48" customFormat="1" ht="36">
      <c r="A75" s="100" t="s">
        <v>410</v>
      </c>
      <c r="B75" s="101" t="s">
        <v>413</v>
      </c>
      <c r="C75" s="101" t="s">
        <v>414</v>
      </c>
      <c r="D75" s="100">
        <v>1</v>
      </c>
      <c r="E75" s="100" t="s">
        <v>226</v>
      </c>
      <c r="F75" s="102"/>
      <c r="G75" s="102"/>
    </row>
    <row r="76" spans="1:7" s="48" customFormat="1" ht="36">
      <c r="A76" s="100" t="s">
        <v>411</v>
      </c>
      <c r="B76" s="101" t="s">
        <v>416</v>
      </c>
      <c r="C76" s="101" t="s">
        <v>417</v>
      </c>
      <c r="D76" s="100" t="s">
        <v>561</v>
      </c>
      <c r="E76" s="100" t="s">
        <v>226</v>
      </c>
      <c r="F76" s="102"/>
      <c r="G76" s="102"/>
    </row>
    <row r="77" spans="1:7" s="48" customFormat="1" ht="36">
      <c r="A77" s="100" t="s">
        <v>412</v>
      </c>
      <c r="B77" s="101" t="s">
        <v>418</v>
      </c>
      <c r="C77" s="101" t="s">
        <v>419</v>
      </c>
      <c r="D77" s="100" t="s">
        <v>562</v>
      </c>
      <c r="E77" s="100" t="s">
        <v>226</v>
      </c>
      <c r="F77" s="102"/>
      <c r="G77" s="102"/>
    </row>
    <row r="78" spans="1:7" s="48" customFormat="1" ht="36">
      <c r="A78" s="100" t="s">
        <v>415</v>
      </c>
      <c r="B78" s="101" t="s">
        <v>418</v>
      </c>
      <c r="C78" s="101" t="s">
        <v>420</v>
      </c>
      <c r="D78" s="100" t="s">
        <v>563</v>
      </c>
      <c r="E78" s="100" t="s">
        <v>226</v>
      </c>
      <c r="F78" s="102"/>
      <c r="G78" s="102"/>
    </row>
    <row r="79" spans="1:7" s="48" customFormat="1" ht="12.75">
      <c r="A79" s="99" t="s">
        <v>421</v>
      </c>
      <c r="B79" s="196" t="s">
        <v>422</v>
      </c>
      <c r="C79" s="197"/>
      <c r="D79" s="197"/>
      <c r="E79" s="197"/>
      <c r="F79" s="197"/>
      <c r="G79" s="198"/>
    </row>
    <row r="80" spans="1:7" s="48" customFormat="1" ht="36">
      <c r="A80" s="100" t="s">
        <v>544</v>
      </c>
      <c r="B80" s="101" t="s">
        <v>424</v>
      </c>
      <c r="C80" s="101" t="s">
        <v>425</v>
      </c>
      <c r="D80" s="100">
        <v>6.2</v>
      </c>
      <c r="E80" s="100" t="s">
        <v>127</v>
      </c>
      <c r="F80" s="102"/>
      <c r="G80" s="102"/>
    </row>
    <row r="81" spans="1:7" s="48" customFormat="1" ht="36">
      <c r="A81" s="100" t="s">
        <v>545</v>
      </c>
      <c r="B81" s="101" t="s">
        <v>235</v>
      </c>
      <c r="C81" s="101" t="s">
        <v>1</v>
      </c>
      <c r="D81" s="100">
        <v>1</v>
      </c>
      <c r="E81" s="100" t="s">
        <v>164</v>
      </c>
      <c r="F81" s="102"/>
      <c r="G81" s="102"/>
    </row>
    <row r="82" spans="1:7" s="48" customFormat="1" ht="36">
      <c r="A82" s="100" t="s">
        <v>423</v>
      </c>
      <c r="B82" s="101" t="s">
        <v>233</v>
      </c>
      <c r="C82" s="101" t="s">
        <v>234</v>
      </c>
      <c r="D82" s="100">
        <v>8</v>
      </c>
      <c r="E82" s="100" t="s">
        <v>127</v>
      </c>
      <c r="F82" s="102"/>
      <c r="G82" s="102"/>
    </row>
    <row r="83" spans="1:7" s="48" customFormat="1" ht="36">
      <c r="A83" s="100" t="s">
        <v>0</v>
      </c>
      <c r="B83" s="101" t="s">
        <v>235</v>
      </c>
      <c r="C83" s="101" t="s">
        <v>4</v>
      </c>
      <c r="D83" s="100">
        <v>2</v>
      </c>
      <c r="E83" s="100" t="s">
        <v>164</v>
      </c>
      <c r="F83" s="102"/>
      <c r="G83" s="102"/>
    </row>
    <row r="84" spans="1:7" s="48" customFormat="1" ht="48">
      <c r="A84" s="100" t="s">
        <v>2</v>
      </c>
      <c r="B84" s="101" t="s">
        <v>264</v>
      </c>
      <c r="C84" s="101" t="s">
        <v>5</v>
      </c>
      <c r="D84" s="100" t="s">
        <v>564</v>
      </c>
      <c r="E84" s="100" t="s">
        <v>127</v>
      </c>
      <c r="F84" s="102"/>
      <c r="G84" s="102"/>
    </row>
    <row r="85" spans="1:7" s="48" customFormat="1" ht="36">
      <c r="A85" s="100" t="s">
        <v>3</v>
      </c>
      <c r="B85" s="101" t="s">
        <v>235</v>
      </c>
      <c r="C85" s="101" t="s">
        <v>245</v>
      </c>
      <c r="D85" s="100">
        <v>10</v>
      </c>
      <c r="E85" s="100" t="s">
        <v>164</v>
      </c>
      <c r="F85" s="102"/>
      <c r="G85" s="102"/>
    </row>
    <row r="86" spans="1:7" s="48" customFormat="1" ht="12.75">
      <c r="A86" s="99" t="s">
        <v>6</v>
      </c>
      <c r="B86" s="196" t="s">
        <v>7</v>
      </c>
      <c r="C86" s="197"/>
      <c r="D86" s="197"/>
      <c r="E86" s="197"/>
      <c r="F86" s="197"/>
      <c r="G86" s="198"/>
    </row>
    <row r="87" spans="1:7" s="48" customFormat="1" ht="36">
      <c r="A87" s="100" t="s">
        <v>546</v>
      </c>
      <c r="B87" s="101" t="s">
        <v>231</v>
      </c>
      <c r="C87" s="101" t="s">
        <v>9</v>
      </c>
      <c r="D87" s="100">
        <v>4</v>
      </c>
      <c r="E87" s="100" t="s">
        <v>232</v>
      </c>
      <c r="F87" s="102"/>
      <c r="G87" s="102"/>
    </row>
    <row r="88" spans="1:7" s="48" customFormat="1" ht="36">
      <c r="A88" s="100" t="s">
        <v>547</v>
      </c>
      <c r="B88" s="101" t="s">
        <v>11</v>
      </c>
      <c r="C88" s="101" t="s">
        <v>12</v>
      </c>
      <c r="D88" s="100">
        <v>3</v>
      </c>
      <c r="E88" s="100" t="s">
        <v>232</v>
      </c>
      <c r="F88" s="102"/>
      <c r="G88" s="102"/>
    </row>
    <row r="89" spans="1:7" s="48" customFormat="1" ht="36">
      <c r="A89" s="100" t="s">
        <v>8</v>
      </c>
      <c r="B89" s="101" t="s">
        <v>14</v>
      </c>
      <c r="C89" s="101" t="s">
        <v>15</v>
      </c>
      <c r="D89" s="100">
        <v>1</v>
      </c>
      <c r="E89" s="100" t="s">
        <v>232</v>
      </c>
      <c r="F89" s="102"/>
      <c r="G89" s="102"/>
    </row>
    <row r="90" spans="1:7" s="48" customFormat="1" ht="36">
      <c r="A90" s="100" t="s">
        <v>10</v>
      </c>
      <c r="B90" s="101" t="s">
        <v>236</v>
      </c>
      <c r="C90" s="101" t="s">
        <v>237</v>
      </c>
      <c r="D90" s="100">
        <v>7</v>
      </c>
      <c r="E90" s="100" t="s">
        <v>238</v>
      </c>
      <c r="F90" s="102"/>
      <c r="G90" s="102"/>
    </row>
    <row r="91" spans="1:7" ht="36">
      <c r="A91" s="100" t="s">
        <v>13</v>
      </c>
      <c r="B91" s="101" t="s">
        <v>16</v>
      </c>
      <c r="C91" s="101" t="s">
        <v>17</v>
      </c>
      <c r="D91" s="100">
        <v>1</v>
      </c>
      <c r="E91" s="100" t="s">
        <v>238</v>
      </c>
      <c r="F91" s="102"/>
      <c r="G91" s="102"/>
    </row>
    <row r="92" spans="1:7" ht="12.75">
      <c r="A92" s="99" t="s">
        <v>217</v>
      </c>
      <c r="B92" s="196" t="s">
        <v>18</v>
      </c>
      <c r="C92" s="197"/>
      <c r="D92" s="197"/>
      <c r="E92" s="197"/>
      <c r="F92" s="197"/>
      <c r="G92" s="198"/>
    </row>
    <row r="93" spans="1:7" ht="24">
      <c r="A93" s="100" t="s">
        <v>548</v>
      </c>
      <c r="B93" s="101" t="s">
        <v>219</v>
      </c>
      <c r="C93" s="101" t="s">
        <v>19</v>
      </c>
      <c r="D93" s="100">
        <v>43</v>
      </c>
      <c r="E93" s="100" t="s">
        <v>127</v>
      </c>
      <c r="F93" s="102"/>
      <c r="G93" s="102"/>
    </row>
    <row r="94" spans="1:7" ht="12.75">
      <c r="A94" s="99" t="s">
        <v>218</v>
      </c>
      <c r="B94" s="196" t="s">
        <v>266</v>
      </c>
      <c r="C94" s="197"/>
      <c r="D94" s="197"/>
      <c r="E94" s="197"/>
      <c r="F94" s="197"/>
      <c r="G94" s="198"/>
    </row>
    <row r="95" spans="1:7" ht="24">
      <c r="A95" s="100" t="s">
        <v>549</v>
      </c>
      <c r="B95" s="101" t="s">
        <v>247</v>
      </c>
      <c r="C95" s="101" t="s">
        <v>248</v>
      </c>
      <c r="D95" s="100">
        <v>7882</v>
      </c>
      <c r="E95" s="100" t="s">
        <v>249</v>
      </c>
      <c r="F95" s="102"/>
      <c r="G95" s="102"/>
    </row>
    <row r="96" spans="1:7" ht="24">
      <c r="A96" s="100" t="s">
        <v>550</v>
      </c>
      <c r="B96" s="101" t="s">
        <v>250</v>
      </c>
      <c r="C96" s="101" t="s">
        <v>251</v>
      </c>
      <c r="D96" s="100">
        <v>512</v>
      </c>
      <c r="E96" s="100" t="s">
        <v>164</v>
      </c>
      <c r="F96" s="102"/>
      <c r="G96" s="102"/>
    </row>
    <row r="97" spans="1:7" ht="12.75">
      <c r="A97" s="196" t="s">
        <v>255</v>
      </c>
      <c r="B97" s="197"/>
      <c r="C97" s="197"/>
      <c r="D97" s="197"/>
      <c r="E97" s="197"/>
      <c r="F97" s="198"/>
      <c r="G97" s="103"/>
    </row>
  </sheetData>
  <sheetProtection/>
  <mergeCells count="18">
    <mergeCell ref="B94:G94"/>
    <mergeCell ref="A97:F97"/>
    <mergeCell ref="B28:G28"/>
    <mergeCell ref="B52:G52"/>
    <mergeCell ref="B69:G69"/>
    <mergeCell ref="B79:G79"/>
    <mergeCell ref="B86:G86"/>
    <mergeCell ref="B92:G92"/>
    <mergeCell ref="B4:G4"/>
    <mergeCell ref="B9:G9"/>
    <mergeCell ref="B39:G39"/>
    <mergeCell ref="B27:G27"/>
    <mergeCell ref="A1:G1"/>
    <mergeCell ref="E2:E3"/>
    <mergeCell ref="A2:A3"/>
    <mergeCell ref="B2:B3"/>
    <mergeCell ref="C2:C3"/>
    <mergeCell ref="D2:D3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&amp;RStr.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showGridLines="0" zoomScalePageLayoutView="0" workbookViewId="0" topLeftCell="A46">
      <selection activeCell="G66" sqref="G66"/>
    </sheetView>
  </sheetViews>
  <sheetFormatPr defaultColWidth="9.00390625" defaultRowHeight="12.75"/>
  <cols>
    <col min="1" max="1" width="5.8515625" style="51" customWidth="1"/>
    <col min="2" max="2" width="13.421875" style="50" bestFit="1" customWidth="1"/>
    <col min="3" max="3" width="52.00390625" style="50" bestFit="1" customWidth="1"/>
    <col min="4" max="4" width="8.421875" style="51" customWidth="1"/>
    <col min="5" max="5" width="7.8515625" style="51" bestFit="1" customWidth="1"/>
    <col min="6" max="6" width="13.140625" style="97" customWidth="1"/>
    <col min="7" max="7" width="15.421875" style="97" customWidth="1"/>
    <col min="8" max="16384" width="9.00390625" style="49" customWidth="1"/>
  </cols>
  <sheetData>
    <row r="1" spans="1:7" ht="30.75" customHeight="1">
      <c r="A1" s="201" t="s">
        <v>527</v>
      </c>
      <c r="B1" s="202"/>
      <c r="C1" s="202"/>
      <c r="D1" s="202"/>
      <c r="E1" s="202"/>
      <c r="F1" s="202"/>
      <c r="G1" s="203"/>
    </row>
    <row r="2" spans="1:7" s="48" customFormat="1" ht="12.75">
      <c r="A2" s="204" t="s">
        <v>124</v>
      </c>
      <c r="B2" s="204" t="s">
        <v>165</v>
      </c>
      <c r="C2" s="204" t="s">
        <v>166</v>
      </c>
      <c r="D2" s="204" t="s">
        <v>167</v>
      </c>
      <c r="E2" s="204" t="s">
        <v>168</v>
      </c>
      <c r="F2" s="98" t="s">
        <v>169</v>
      </c>
      <c r="G2" s="98" t="s">
        <v>170</v>
      </c>
    </row>
    <row r="3" spans="1:7" s="48" customFormat="1" ht="12.75">
      <c r="A3" s="205"/>
      <c r="B3" s="205"/>
      <c r="C3" s="205"/>
      <c r="D3" s="205"/>
      <c r="E3" s="205"/>
      <c r="F3" s="98" t="s">
        <v>171</v>
      </c>
      <c r="G3" s="98" t="s">
        <v>171</v>
      </c>
    </row>
    <row r="4" spans="1:7" s="48" customFormat="1" ht="12.75">
      <c r="A4" s="99" t="s">
        <v>172</v>
      </c>
      <c r="B4" s="196" t="s">
        <v>257</v>
      </c>
      <c r="C4" s="197"/>
      <c r="D4" s="197"/>
      <c r="E4" s="197"/>
      <c r="F4" s="197"/>
      <c r="G4" s="198"/>
    </row>
    <row r="5" spans="1:7" s="48" customFormat="1" ht="36">
      <c r="A5" s="100" t="s">
        <v>173</v>
      </c>
      <c r="B5" s="101" t="s">
        <v>174</v>
      </c>
      <c r="C5" s="101" t="s">
        <v>175</v>
      </c>
      <c r="D5" s="100" t="s">
        <v>572</v>
      </c>
      <c r="E5" s="100" t="s">
        <v>160</v>
      </c>
      <c r="F5" s="102"/>
      <c r="G5" s="102"/>
    </row>
    <row r="6" spans="1:7" s="48" customFormat="1" ht="36">
      <c r="A6" s="100" t="s">
        <v>176</v>
      </c>
      <c r="B6" s="101" t="s">
        <v>178</v>
      </c>
      <c r="C6" s="101" t="s">
        <v>179</v>
      </c>
      <c r="D6" s="100" t="s">
        <v>573</v>
      </c>
      <c r="E6" s="100" t="s">
        <v>180</v>
      </c>
      <c r="F6" s="102"/>
      <c r="G6" s="102"/>
    </row>
    <row r="7" spans="1:7" s="48" customFormat="1" ht="36">
      <c r="A7" s="100" t="s">
        <v>177</v>
      </c>
      <c r="B7" s="101" t="s">
        <v>182</v>
      </c>
      <c r="C7" s="101" t="s">
        <v>183</v>
      </c>
      <c r="D7" s="100" t="s">
        <v>573</v>
      </c>
      <c r="E7" s="100" t="s">
        <v>180</v>
      </c>
      <c r="F7" s="102"/>
      <c r="G7" s="102"/>
    </row>
    <row r="8" spans="1:7" s="48" customFormat="1" ht="12.75">
      <c r="A8" s="99" t="s">
        <v>184</v>
      </c>
      <c r="B8" s="196" t="s">
        <v>426</v>
      </c>
      <c r="C8" s="197"/>
      <c r="D8" s="197"/>
      <c r="E8" s="197"/>
      <c r="F8" s="197"/>
      <c r="G8" s="198"/>
    </row>
    <row r="9" spans="1:7" s="48" customFormat="1" ht="24">
      <c r="A9" s="100" t="s">
        <v>259</v>
      </c>
      <c r="B9" s="101" t="s">
        <v>219</v>
      </c>
      <c r="C9" s="101" t="s">
        <v>427</v>
      </c>
      <c r="D9" s="100">
        <v>10.5</v>
      </c>
      <c r="E9" s="100" t="s">
        <v>127</v>
      </c>
      <c r="F9" s="102"/>
      <c r="G9" s="102"/>
    </row>
    <row r="10" spans="1:7" s="48" customFormat="1" ht="24">
      <c r="A10" s="100" t="s">
        <v>185</v>
      </c>
      <c r="B10" s="101" t="s">
        <v>219</v>
      </c>
      <c r="C10" s="101" t="s">
        <v>428</v>
      </c>
      <c r="D10" s="100">
        <v>128.5</v>
      </c>
      <c r="E10" s="100" t="s">
        <v>127</v>
      </c>
      <c r="F10" s="102"/>
      <c r="G10" s="102"/>
    </row>
    <row r="11" spans="1:7" s="48" customFormat="1" ht="24">
      <c r="A11" s="100" t="s">
        <v>187</v>
      </c>
      <c r="B11" s="101" t="s">
        <v>219</v>
      </c>
      <c r="C11" s="101" t="s">
        <v>429</v>
      </c>
      <c r="D11" s="100">
        <v>72.5</v>
      </c>
      <c r="E11" s="100" t="s">
        <v>127</v>
      </c>
      <c r="F11" s="102"/>
      <c r="G11" s="102"/>
    </row>
    <row r="12" spans="1:7" s="48" customFormat="1" ht="24">
      <c r="A12" s="100" t="s">
        <v>188</v>
      </c>
      <c r="B12" s="101" t="s">
        <v>219</v>
      </c>
      <c r="C12" s="101" t="s">
        <v>430</v>
      </c>
      <c r="D12" s="100">
        <v>10.5</v>
      </c>
      <c r="E12" s="100" t="s">
        <v>127</v>
      </c>
      <c r="F12" s="102"/>
      <c r="G12" s="102"/>
    </row>
    <row r="13" spans="1:7" s="48" customFormat="1" ht="24">
      <c r="A13" s="100" t="s">
        <v>191</v>
      </c>
      <c r="B13" s="101" t="s">
        <v>219</v>
      </c>
      <c r="C13" s="101" t="s">
        <v>431</v>
      </c>
      <c r="D13" s="100">
        <v>128.5</v>
      </c>
      <c r="E13" s="100" t="s">
        <v>127</v>
      </c>
      <c r="F13" s="102"/>
      <c r="G13" s="102"/>
    </row>
    <row r="14" spans="1:7" s="48" customFormat="1" ht="24">
      <c r="A14" s="100" t="s">
        <v>195</v>
      </c>
      <c r="B14" s="101" t="s">
        <v>219</v>
      </c>
      <c r="C14" s="101" t="s">
        <v>432</v>
      </c>
      <c r="D14" s="100">
        <v>72.5</v>
      </c>
      <c r="E14" s="100" t="s">
        <v>127</v>
      </c>
      <c r="F14" s="102"/>
      <c r="G14" s="102"/>
    </row>
    <row r="15" spans="1:7" s="48" customFormat="1" ht="12.75">
      <c r="A15" s="99" t="s">
        <v>216</v>
      </c>
      <c r="B15" s="196" t="s">
        <v>258</v>
      </c>
      <c r="C15" s="197"/>
      <c r="D15" s="197"/>
      <c r="E15" s="197"/>
      <c r="F15" s="197"/>
      <c r="G15" s="198"/>
    </row>
    <row r="16" spans="1:7" s="48" customFormat="1" ht="24">
      <c r="A16" s="100" t="s">
        <v>433</v>
      </c>
      <c r="B16" s="101" t="s">
        <v>434</v>
      </c>
      <c r="C16" s="101" t="s">
        <v>435</v>
      </c>
      <c r="D16" s="100">
        <v>182.89</v>
      </c>
      <c r="E16" s="100" t="s">
        <v>129</v>
      </c>
      <c r="F16" s="102"/>
      <c r="G16" s="102"/>
    </row>
    <row r="17" spans="1:7" s="48" customFormat="1" ht="24">
      <c r="A17" s="100" t="s">
        <v>436</v>
      </c>
      <c r="B17" s="101" t="s">
        <v>437</v>
      </c>
      <c r="C17" s="101" t="s">
        <v>438</v>
      </c>
      <c r="D17" s="100">
        <v>182.89</v>
      </c>
      <c r="E17" s="100" t="s">
        <v>129</v>
      </c>
      <c r="F17" s="102"/>
      <c r="G17" s="102"/>
    </row>
    <row r="18" spans="1:7" s="48" customFormat="1" ht="24">
      <c r="A18" s="100" t="s">
        <v>439</v>
      </c>
      <c r="B18" s="101" t="s">
        <v>203</v>
      </c>
      <c r="C18" s="101" t="s">
        <v>204</v>
      </c>
      <c r="D18" s="100">
        <v>18.29</v>
      </c>
      <c r="E18" s="100" t="s">
        <v>186</v>
      </c>
      <c r="F18" s="102"/>
      <c r="G18" s="102"/>
    </row>
    <row r="19" spans="1:7" s="48" customFormat="1" ht="12.75">
      <c r="A19" s="99" t="s">
        <v>217</v>
      </c>
      <c r="B19" s="196" t="s">
        <v>440</v>
      </c>
      <c r="C19" s="197"/>
      <c r="D19" s="197"/>
      <c r="E19" s="197"/>
      <c r="F19" s="197"/>
      <c r="G19" s="198"/>
    </row>
    <row r="20" spans="1:7" s="48" customFormat="1" ht="24">
      <c r="A20" s="100" t="s">
        <v>260</v>
      </c>
      <c r="B20" s="101" t="s">
        <v>441</v>
      </c>
      <c r="C20" s="101" t="s">
        <v>442</v>
      </c>
      <c r="D20" s="100">
        <v>18</v>
      </c>
      <c r="E20" s="100" t="s">
        <v>194</v>
      </c>
      <c r="F20" s="102"/>
      <c r="G20" s="102"/>
    </row>
    <row r="21" spans="1:7" s="48" customFormat="1" ht="36">
      <c r="A21" s="100" t="s">
        <v>261</v>
      </c>
      <c r="B21" s="101" t="s">
        <v>294</v>
      </c>
      <c r="C21" s="101" t="s">
        <v>443</v>
      </c>
      <c r="D21" s="100">
        <v>99.5</v>
      </c>
      <c r="E21" s="100" t="s">
        <v>127</v>
      </c>
      <c r="F21" s="102"/>
      <c r="G21" s="102"/>
    </row>
    <row r="22" spans="1:7" s="48" customFormat="1" ht="36">
      <c r="A22" s="100" t="s">
        <v>262</v>
      </c>
      <c r="B22" s="101" t="s">
        <v>294</v>
      </c>
      <c r="C22" s="101" t="s">
        <v>444</v>
      </c>
      <c r="D22" s="100">
        <v>69.3</v>
      </c>
      <c r="E22" s="100" t="s">
        <v>127</v>
      </c>
      <c r="F22" s="102"/>
      <c r="G22" s="102"/>
    </row>
    <row r="23" spans="1:7" s="48" customFormat="1" ht="36">
      <c r="A23" s="100" t="s">
        <v>263</v>
      </c>
      <c r="B23" s="101" t="s">
        <v>445</v>
      </c>
      <c r="C23" s="101" t="s">
        <v>446</v>
      </c>
      <c r="D23" s="100">
        <v>456.5</v>
      </c>
      <c r="E23" s="100" t="s">
        <v>127</v>
      </c>
      <c r="F23" s="102"/>
      <c r="G23" s="102"/>
    </row>
    <row r="24" spans="1:7" s="48" customFormat="1" ht="24">
      <c r="A24" s="100" t="s">
        <v>447</v>
      </c>
      <c r="B24" s="101" t="s">
        <v>448</v>
      </c>
      <c r="C24" s="101" t="s">
        <v>449</v>
      </c>
      <c r="D24" s="100">
        <v>37.5</v>
      </c>
      <c r="E24" s="100" t="s">
        <v>127</v>
      </c>
      <c r="F24" s="102"/>
      <c r="G24" s="102"/>
    </row>
    <row r="25" spans="1:7" s="48" customFormat="1" ht="24">
      <c r="A25" s="100" t="s">
        <v>450</v>
      </c>
      <c r="B25" s="101" t="s">
        <v>451</v>
      </c>
      <c r="C25" s="101" t="s">
        <v>452</v>
      </c>
      <c r="D25" s="100">
        <v>39.25</v>
      </c>
      <c r="E25" s="100" t="s">
        <v>186</v>
      </c>
      <c r="F25" s="102"/>
      <c r="G25" s="102"/>
    </row>
    <row r="26" spans="1:7" s="48" customFormat="1" ht="12.75">
      <c r="A26" s="99" t="s">
        <v>218</v>
      </c>
      <c r="B26" s="196" t="s">
        <v>453</v>
      </c>
      <c r="C26" s="197"/>
      <c r="D26" s="197"/>
      <c r="E26" s="197"/>
      <c r="F26" s="197"/>
      <c r="G26" s="198"/>
    </row>
    <row r="27" spans="1:7" s="48" customFormat="1" ht="24">
      <c r="A27" s="100" t="s">
        <v>265</v>
      </c>
      <c r="B27" s="101" t="s">
        <v>219</v>
      </c>
      <c r="C27" s="101" t="s">
        <v>454</v>
      </c>
      <c r="D27" s="100">
        <v>11.7</v>
      </c>
      <c r="E27" s="100" t="s">
        <v>127</v>
      </c>
      <c r="F27" s="102"/>
      <c r="G27" s="102"/>
    </row>
    <row r="28" spans="1:7" s="48" customFormat="1" ht="24">
      <c r="A28" s="100" t="s">
        <v>455</v>
      </c>
      <c r="B28" s="101" t="s">
        <v>219</v>
      </c>
      <c r="C28" s="101" t="s">
        <v>456</v>
      </c>
      <c r="D28" s="100">
        <v>224.45</v>
      </c>
      <c r="E28" s="100" t="s">
        <v>127</v>
      </c>
      <c r="F28" s="102"/>
      <c r="G28" s="102"/>
    </row>
    <row r="29" spans="1:7" s="48" customFormat="1" ht="24">
      <c r="A29" s="100" t="s">
        <v>457</v>
      </c>
      <c r="B29" s="101" t="s">
        <v>219</v>
      </c>
      <c r="C29" s="101" t="s">
        <v>458</v>
      </c>
      <c r="D29" s="100">
        <v>72.68</v>
      </c>
      <c r="E29" s="100" t="s">
        <v>127</v>
      </c>
      <c r="F29" s="102"/>
      <c r="G29" s="102"/>
    </row>
    <row r="30" spans="1:7" s="48" customFormat="1" ht="24">
      <c r="A30" s="100" t="s">
        <v>459</v>
      </c>
      <c r="B30" s="101" t="s">
        <v>219</v>
      </c>
      <c r="C30" s="101" t="s">
        <v>460</v>
      </c>
      <c r="D30" s="100">
        <v>101.26</v>
      </c>
      <c r="E30" s="100" t="s">
        <v>127</v>
      </c>
      <c r="F30" s="102"/>
      <c r="G30" s="102"/>
    </row>
    <row r="31" spans="1:7" s="48" customFormat="1" ht="24">
      <c r="A31" s="100" t="s">
        <v>461</v>
      </c>
      <c r="B31" s="101" t="s">
        <v>219</v>
      </c>
      <c r="C31" s="101" t="s">
        <v>462</v>
      </c>
      <c r="D31" s="100">
        <v>24.07</v>
      </c>
      <c r="E31" s="100" t="s">
        <v>127</v>
      </c>
      <c r="F31" s="102"/>
      <c r="G31" s="102"/>
    </row>
    <row r="32" spans="1:7" s="48" customFormat="1" ht="24">
      <c r="A32" s="100" t="s">
        <v>463</v>
      </c>
      <c r="B32" s="101" t="s">
        <v>219</v>
      </c>
      <c r="C32" s="101" t="s">
        <v>464</v>
      </c>
      <c r="D32" s="100">
        <v>391.34</v>
      </c>
      <c r="E32" s="100" t="s">
        <v>127</v>
      </c>
      <c r="F32" s="102"/>
      <c r="G32" s="102"/>
    </row>
    <row r="33" spans="1:7" s="48" customFormat="1" ht="12.75">
      <c r="A33" s="99" t="s">
        <v>220</v>
      </c>
      <c r="B33" s="196" t="s">
        <v>465</v>
      </c>
      <c r="C33" s="197"/>
      <c r="D33" s="197"/>
      <c r="E33" s="197"/>
      <c r="F33" s="197"/>
      <c r="G33" s="198"/>
    </row>
    <row r="34" spans="1:7" ht="48">
      <c r="A34" s="100" t="s">
        <v>565</v>
      </c>
      <c r="B34" s="101" t="s">
        <v>467</v>
      </c>
      <c r="C34" s="101" t="s">
        <v>468</v>
      </c>
      <c r="D34" s="100" t="s">
        <v>574</v>
      </c>
      <c r="E34" s="100" t="s">
        <v>186</v>
      </c>
      <c r="F34" s="102"/>
      <c r="G34" s="102"/>
    </row>
    <row r="35" spans="1:7" ht="24">
      <c r="A35" s="100" t="s">
        <v>466</v>
      </c>
      <c r="B35" s="101" t="s">
        <v>470</v>
      </c>
      <c r="C35" s="101" t="s">
        <v>471</v>
      </c>
      <c r="D35" s="100">
        <v>33</v>
      </c>
      <c r="E35" s="100" t="s">
        <v>164</v>
      </c>
      <c r="F35" s="102"/>
      <c r="G35" s="102"/>
    </row>
    <row r="36" spans="1:7" ht="24">
      <c r="A36" s="100" t="s">
        <v>469</v>
      </c>
      <c r="B36" s="101" t="s">
        <v>473</v>
      </c>
      <c r="C36" s="101" t="s">
        <v>474</v>
      </c>
      <c r="D36" s="100">
        <v>24</v>
      </c>
      <c r="E36" s="100" t="s">
        <v>151</v>
      </c>
      <c r="F36" s="102"/>
      <c r="G36" s="102"/>
    </row>
    <row r="37" spans="1:7" ht="24">
      <c r="A37" s="100" t="s">
        <v>472</v>
      </c>
      <c r="B37" s="101" t="s">
        <v>476</v>
      </c>
      <c r="C37" s="101" t="s">
        <v>477</v>
      </c>
      <c r="D37" s="100">
        <v>9</v>
      </c>
      <c r="E37" s="100" t="s">
        <v>151</v>
      </c>
      <c r="F37" s="102"/>
      <c r="G37" s="102"/>
    </row>
    <row r="38" spans="1:7" ht="24">
      <c r="A38" s="100" t="s">
        <v>475</v>
      </c>
      <c r="B38" s="101" t="s">
        <v>219</v>
      </c>
      <c r="C38" s="101" t="s">
        <v>478</v>
      </c>
      <c r="D38" s="100">
        <v>2</v>
      </c>
      <c r="E38" s="100" t="s">
        <v>151</v>
      </c>
      <c r="F38" s="102"/>
      <c r="G38" s="102"/>
    </row>
    <row r="39" spans="1:7" ht="12.75">
      <c r="A39" s="99" t="s">
        <v>221</v>
      </c>
      <c r="B39" s="196" t="s">
        <v>479</v>
      </c>
      <c r="C39" s="197"/>
      <c r="D39" s="197"/>
      <c r="E39" s="197"/>
      <c r="F39" s="197"/>
      <c r="G39" s="198"/>
    </row>
    <row r="40" spans="1:7" ht="24">
      <c r="A40" s="100" t="s">
        <v>566</v>
      </c>
      <c r="B40" s="101" t="s">
        <v>481</v>
      </c>
      <c r="C40" s="101" t="s">
        <v>482</v>
      </c>
      <c r="D40" s="100">
        <v>1</v>
      </c>
      <c r="E40" s="100" t="s">
        <v>483</v>
      </c>
      <c r="F40" s="102"/>
      <c r="G40" s="102"/>
    </row>
    <row r="41" spans="1:7" ht="24">
      <c r="A41" s="100" t="s">
        <v>480</v>
      </c>
      <c r="B41" s="101" t="s">
        <v>485</v>
      </c>
      <c r="C41" s="101" t="s">
        <v>486</v>
      </c>
      <c r="D41" s="100">
        <v>4</v>
      </c>
      <c r="E41" s="100" t="s">
        <v>487</v>
      </c>
      <c r="F41" s="102"/>
      <c r="G41" s="102"/>
    </row>
    <row r="42" spans="1:7" ht="24">
      <c r="A42" s="100" t="s">
        <v>484</v>
      </c>
      <c r="B42" s="101" t="s">
        <v>219</v>
      </c>
      <c r="C42" s="101" t="s">
        <v>488</v>
      </c>
      <c r="D42" s="100">
        <v>1</v>
      </c>
      <c r="E42" s="100" t="s">
        <v>151</v>
      </c>
      <c r="F42" s="102"/>
      <c r="G42" s="102"/>
    </row>
    <row r="43" spans="1:7" ht="12.75">
      <c r="A43" s="99" t="s">
        <v>222</v>
      </c>
      <c r="B43" s="196" t="s">
        <v>489</v>
      </c>
      <c r="C43" s="197"/>
      <c r="D43" s="197"/>
      <c r="E43" s="197"/>
      <c r="F43" s="197"/>
      <c r="G43" s="198"/>
    </row>
    <row r="44" spans="1:7" ht="24">
      <c r="A44" s="100" t="s">
        <v>567</v>
      </c>
      <c r="B44" s="101" t="s">
        <v>481</v>
      </c>
      <c r="C44" s="101" t="s">
        <v>491</v>
      </c>
      <c r="D44" s="100">
        <v>1</v>
      </c>
      <c r="E44" s="100" t="s">
        <v>483</v>
      </c>
      <c r="F44" s="102"/>
      <c r="G44" s="102"/>
    </row>
    <row r="45" spans="1:7" ht="24">
      <c r="A45" s="100" t="s">
        <v>490</v>
      </c>
      <c r="B45" s="101" t="s">
        <v>485</v>
      </c>
      <c r="C45" s="101" t="s">
        <v>486</v>
      </c>
      <c r="D45" s="100">
        <v>6</v>
      </c>
      <c r="E45" s="100" t="s">
        <v>487</v>
      </c>
      <c r="F45" s="102"/>
      <c r="G45" s="102"/>
    </row>
    <row r="46" spans="1:7" ht="24">
      <c r="A46" s="100" t="s">
        <v>492</v>
      </c>
      <c r="B46" s="101" t="s">
        <v>219</v>
      </c>
      <c r="C46" s="101" t="s">
        <v>488</v>
      </c>
      <c r="D46" s="100">
        <v>1</v>
      </c>
      <c r="E46" s="100" t="s">
        <v>151</v>
      </c>
      <c r="F46" s="102"/>
      <c r="G46" s="102"/>
    </row>
    <row r="47" spans="1:7" ht="12.75">
      <c r="A47" s="99" t="s">
        <v>223</v>
      </c>
      <c r="B47" s="196" t="s">
        <v>493</v>
      </c>
      <c r="C47" s="197"/>
      <c r="D47" s="197"/>
      <c r="E47" s="197"/>
      <c r="F47" s="197"/>
      <c r="G47" s="198"/>
    </row>
    <row r="48" spans="1:7" ht="24">
      <c r="A48" s="100" t="s">
        <v>568</v>
      </c>
      <c r="B48" s="101" t="s">
        <v>495</v>
      </c>
      <c r="C48" s="101" t="s">
        <v>496</v>
      </c>
      <c r="D48" s="100">
        <v>11.7</v>
      </c>
      <c r="E48" s="100" t="s">
        <v>127</v>
      </c>
      <c r="F48" s="102"/>
      <c r="G48" s="102"/>
    </row>
    <row r="49" spans="1:7" ht="24">
      <c r="A49" s="100" t="s">
        <v>494</v>
      </c>
      <c r="B49" s="101" t="s">
        <v>495</v>
      </c>
      <c r="C49" s="101" t="s">
        <v>498</v>
      </c>
      <c r="D49" s="100">
        <v>224.5</v>
      </c>
      <c r="E49" s="100" t="s">
        <v>127</v>
      </c>
      <c r="F49" s="102"/>
      <c r="G49" s="102"/>
    </row>
    <row r="50" spans="1:7" ht="24">
      <c r="A50" s="100" t="s">
        <v>497</v>
      </c>
      <c r="B50" s="101" t="s">
        <v>495</v>
      </c>
      <c r="C50" s="101" t="s">
        <v>500</v>
      </c>
      <c r="D50" s="100">
        <v>72.7</v>
      </c>
      <c r="E50" s="100" t="s">
        <v>127</v>
      </c>
      <c r="F50" s="102"/>
      <c r="G50" s="102"/>
    </row>
    <row r="51" spans="1:7" ht="24">
      <c r="A51" s="100" t="s">
        <v>499</v>
      </c>
      <c r="B51" s="101" t="s">
        <v>502</v>
      </c>
      <c r="C51" s="101" t="s">
        <v>503</v>
      </c>
      <c r="D51" s="100">
        <v>492.6</v>
      </c>
      <c r="E51" s="100" t="s">
        <v>127</v>
      </c>
      <c r="F51" s="102"/>
      <c r="G51" s="102"/>
    </row>
    <row r="52" spans="1:7" ht="24">
      <c r="A52" s="100" t="s">
        <v>501</v>
      </c>
      <c r="B52" s="101" t="s">
        <v>505</v>
      </c>
      <c r="C52" s="101" t="s">
        <v>506</v>
      </c>
      <c r="D52" s="100">
        <v>24.1</v>
      </c>
      <c r="E52" s="100" t="s">
        <v>127</v>
      </c>
      <c r="F52" s="102"/>
      <c r="G52" s="102"/>
    </row>
    <row r="53" spans="1:7" ht="24">
      <c r="A53" s="100" t="s">
        <v>504</v>
      </c>
      <c r="B53" s="101" t="s">
        <v>219</v>
      </c>
      <c r="C53" s="101" t="s">
        <v>507</v>
      </c>
      <c r="D53" s="100">
        <v>2</v>
      </c>
      <c r="E53" s="100" t="s">
        <v>151</v>
      </c>
      <c r="F53" s="102"/>
      <c r="G53" s="102"/>
    </row>
    <row r="54" spans="1:7" ht="12.75">
      <c r="A54" s="99" t="s">
        <v>246</v>
      </c>
      <c r="B54" s="196" t="s">
        <v>508</v>
      </c>
      <c r="C54" s="197"/>
      <c r="D54" s="197"/>
      <c r="E54" s="197"/>
      <c r="F54" s="197"/>
      <c r="G54" s="198"/>
    </row>
    <row r="55" spans="1:7" ht="24">
      <c r="A55" s="100" t="s">
        <v>569</v>
      </c>
      <c r="B55" s="101" t="s">
        <v>510</v>
      </c>
      <c r="C55" s="101" t="s">
        <v>511</v>
      </c>
      <c r="D55" s="100">
        <v>3</v>
      </c>
      <c r="E55" s="100" t="s">
        <v>512</v>
      </c>
      <c r="F55" s="102"/>
      <c r="G55" s="102"/>
    </row>
    <row r="56" spans="1:7" ht="24">
      <c r="A56" s="100" t="s">
        <v>509</v>
      </c>
      <c r="B56" s="101" t="s">
        <v>514</v>
      </c>
      <c r="C56" s="101" t="s">
        <v>515</v>
      </c>
      <c r="D56" s="100">
        <v>28</v>
      </c>
      <c r="E56" s="100" t="s">
        <v>512</v>
      </c>
      <c r="F56" s="102"/>
      <c r="G56" s="102"/>
    </row>
    <row r="57" spans="1:7" ht="24">
      <c r="A57" s="100" t="s">
        <v>513</v>
      </c>
      <c r="B57" s="101" t="s">
        <v>517</v>
      </c>
      <c r="C57" s="101" t="s">
        <v>518</v>
      </c>
      <c r="D57" s="100">
        <v>2</v>
      </c>
      <c r="E57" s="100" t="s">
        <v>512</v>
      </c>
      <c r="F57" s="102"/>
      <c r="G57" s="102"/>
    </row>
    <row r="58" spans="1:7" ht="24">
      <c r="A58" s="100" t="s">
        <v>516</v>
      </c>
      <c r="B58" s="101" t="s">
        <v>519</v>
      </c>
      <c r="C58" s="101" t="s">
        <v>520</v>
      </c>
      <c r="D58" s="100">
        <v>2</v>
      </c>
      <c r="E58" s="100" t="s">
        <v>512</v>
      </c>
      <c r="F58" s="102"/>
      <c r="G58" s="102"/>
    </row>
    <row r="59" spans="1:7" ht="12.75">
      <c r="A59" s="99" t="s">
        <v>252</v>
      </c>
      <c r="B59" s="196" t="s">
        <v>521</v>
      </c>
      <c r="C59" s="197"/>
      <c r="D59" s="197"/>
      <c r="E59" s="197"/>
      <c r="F59" s="197"/>
      <c r="G59" s="198"/>
    </row>
    <row r="60" spans="1:7" ht="24">
      <c r="A60" s="100" t="s">
        <v>570</v>
      </c>
      <c r="B60" s="101" t="s">
        <v>247</v>
      </c>
      <c r="C60" s="101" t="s">
        <v>248</v>
      </c>
      <c r="D60" s="100">
        <v>1146</v>
      </c>
      <c r="E60" s="100" t="s">
        <v>249</v>
      </c>
      <c r="F60" s="102"/>
      <c r="G60" s="102"/>
    </row>
    <row r="61" spans="1:7" ht="36">
      <c r="A61" s="100" t="s">
        <v>522</v>
      </c>
      <c r="B61" s="101" t="s">
        <v>250</v>
      </c>
      <c r="C61" s="101" t="s">
        <v>251</v>
      </c>
      <c r="D61" s="100" t="s">
        <v>575</v>
      </c>
      <c r="E61" s="100" t="s">
        <v>164</v>
      </c>
      <c r="F61" s="102"/>
      <c r="G61" s="102"/>
    </row>
    <row r="62" spans="1:7" ht="12.75">
      <c r="A62" s="99" t="s">
        <v>37</v>
      </c>
      <c r="B62" s="196" t="s">
        <v>267</v>
      </c>
      <c r="C62" s="197"/>
      <c r="D62" s="197"/>
      <c r="E62" s="197"/>
      <c r="F62" s="197"/>
      <c r="G62" s="198"/>
    </row>
    <row r="63" spans="1:7" ht="36">
      <c r="A63" s="100" t="s">
        <v>571</v>
      </c>
      <c r="B63" s="101" t="s">
        <v>524</v>
      </c>
      <c r="C63" s="101" t="s">
        <v>525</v>
      </c>
      <c r="D63" s="100">
        <v>483.4</v>
      </c>
      <c r="E63" s="100" t="s">
        <v>186</v>
      </c>
      <c r="F63" s="102"/>
      <c r="G63" s="102"/>
    </row>
    <row r="64" spans="1:7" ht="24">
      <c r="A64" s="100" t="s">
        <v>523</v>
      </c>
      <c r="B64" s="101" t="s">
        <v>215</v>
      </c>
      <c r="C64" s="101" t="s">
        <v>279</v>
      </c>
      <c r="D64" s="100">
        <v>72.9</v>
      </c>
      <c r="E64" s="100" t="s">
        <v>186</v>
      </c>
      <c r="F64" s="102"/>
      <c r="G64" s="102"/>
    </row>
    <row r="65" spans="1:7" ht="36">
      <c r="A65" s="100" t="s">
        <v>526</v>
      </c>
      <c r="B65" s="101" t="s">
        <v>253</v>
      </c>
      <c r="C65" s="101" t="s">
        <v>254</v>
      </c>
      <c r="D65" s="100" t="s">
        <v>576</v>
      </c>
      <c r="E65" s="100" t="s">
        <v>186</v>
      </c>
      <c r="F65" s="102"/>
      <c r="G65" s="102"/>
    </row>
    <row r="66" spans="1:7" ht="12.75">
      <c r="A66" s="196" t="s">
        <v>255</v>
      </c>
      <c r="B66" s="197"/>
      <c r="C66" s="197"/>
      <c r="D66" s="197"/>
      <c r="E66" s="197"/>
      <c r="F66" s="198"/>
      <c r="G66" s="103"/>
    </row>
  </sheetData>
  <sheetProtection/>
  <mergeCells count="19">
    <mergeCell ref="D2:D3"/>
    <mergeCell ref="A66:F66"/>
    <mergeCell ref="B39:G39"/>
    <mergeCell ref="B43:G43"/>
    <mergeCell ref="B47:G47"/>
    <mergeCell ref="B54:G54"/>
    <mergeCell ref="B59:G59"/>
    <mergeCell ref="B62:G62"/>
    <mergeCell ref="B33:G33"/>
    <mergeCell ref="B8:G8"/>
    <mergeCell ref="B19:G19"/>
    <mergeCell ref="B26:G26"/>
    <mergeCell ref="A1:G1"/>
    <mergeCell ref="E2:E3"/>
    <mergeCell ref="B4:G4"/>
    <mergeCell ref="A2:A3"/>
    <mergeCell ref="B2:B3"/>
    <mergeCell ref="B15:G15"/>
    <mergeCell ref="C2:C3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&amp;RStr.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6">
      <selection activeCell="G41" sqref="G41"/>
    </sheetView>
  </sheetViews>
  <sheetFormatPr defaultColWidth="9.00390625" defaultRowHeight="12.75"/>
  <cols>
    <col min="1" max="1" width="5.8515625" style="51" customWidth="1"/>
    <col min="2" max="2" width="13.421875" style="50" bestFit="1" customWidth="1"/>
    <col min="3" max="3" width="52.00390625" style="50" bestFit="1" customWidth="1"/>
    <col min="4" max="4" width="8.421875" style="51" customWidth="1"/>
    <col min="5" max="5" width="7.8515625" style="51" bestFit="1" customWidth="1"/>
    <col min="6" max="6" width="13.140625" style="51" customWidth="1"/>
    <col min="7" max="7" width="15.421875" style="51" customWidth="1"/>
    <col min="8" max="16384" width="9.00390625" style="49" customWidth="1"/>
  </cols>
  <sheetData>
    <row r="1" spans="1:7" ht="44.25" customHeight="1">
      <c r="A1" s="206" t="s">
        <v>71</v>
      </c>
      <c r="B1" s="207"/>
      <c r="C1" s="207"/>
      <c r="D1" s="207"/>
      <c r="E1" s="207"/>
      <c r="F1" s="207"/>
      <c r="G1" s="207"/>
    </row>
    <row r="2" spans="1:7" s="48" customFormat="1" ht="12" customHeight="1">
      <c r="A2" s="81" t="s">
        <v>124</v>
      </c>
      <c r="B2" s="81" t="s">
        <v>20</v>
      </c>
      <c r="C2" s="82" t="s">
        <v>166</v>
      </c>
      <c r="D2" s="81" t="s">
        <v>21</v>
      </c>
      <c r="E2" s="83" t="s">
        <v>22</v>
      </c>
      <c r="F2" s="83" t="s">
        <v>23</v>
      </c>
      <c r="G2" s="84" t="s">
        <v>170</v>
      </c>
    </row>
    <row r="3" spans="1:7" s="48" customFormat="1" ht="12.75">
      <c r="A3" s="81">
        <v>1</v>
      </c>
      <c r="B3" s="81"/>
      <c r="C3" s="85" t="s">
        <v>24</v>
      </c>
      <c r="D3" s="81"/>
      <c r="E3" s="83"/>
      <c r="F3" s="83"/>
      <c r="G3" s="84"/>
    </row>
    <row r="4" spans="1:7" s="48" customFormat="1" ht="12" customHeight="1">
      <c r="A4" s="81" t="s">
        <v>172</v>
      </c>
      <c r="B4" s="81" t="s">
        <v>25</v>
      </c>
      <c r="C4" s="82" t="s">
        <v>26</v>
      </c>
      <c r="D4" s="83" t="s">
        <v>127</v>
      </c>
      <c r="E4" s="83">
        <v>7</v>
      </c>
      <c r="F4" s="83"/>
      <c r="G4" s="84"/>
    </row>
    <row r="5" spans="1:7" s="48" customFormat="1" ht="12" customHeight="1">
      <c r="A5" s="81" t="s">
        <v>184</v>
      </c>
      <c r="B5" s="81" t="s">
        <v>25</v>
      </c>
      <c r="C5" s="82" t="s">
        <v>27</v>
      </c>
      <c r="D5" s="83" t="s">
        <v>127</v>
      </c>
      <c r="E5" s="83">
        <v>7</v>
      </c>
      <c r="F5" s="83"/>
      <c r="G5" s="84"/>
    </row>
    <row r="6" spans="1:7" s="48" customFormat="1" ht="24">
      <c r="A6" s="81" t="s">
        <v>216</v>
      </c>
      <c r="B6" s="81" t="s">
        <v>25</v>
      </c>
      <c r="C6" s="82" t="s">
        <v>28</v>
      </c>
      <c r="D6" s="83" t="s">
        <v>127</v>
      </c>
      <c r="E6" s="83">
        <v>14</v>
      </c>
      <c r="F6" s="83"/>
      <c r="G6" s="84"/>
    </row>
    <row r="7" spans="1:7" s="48" customFormat="1" ht="24">
      <c r="A7" s="81" t="s">
        <v>217</v>
      </c>
      <c r="B7" s="81" t="s">
        <v>25</v>
      </c>
      <c r="C7" s="82" t="s">
        <v>29</v>
      </c>
      <c r="D7" s="83" t="s">
        <v>127</v>
      </c>
      <c r="E7" s="83">
        <v>2</v>
      </c>
      <c r="F7" s="83"/>
      <c r="G7" s="84"/>
    </row>
    <row r="8" spans="1:7" s="48" customFormat="1" ht="12" customHeight="1">
      <c r="A8" s="81" t="s">
        <v>218</v>
      </c>
      <c r="B8" s="81" t="s">
        <v>25</v>
      </c>
      <c r="C8" s="82" t="s">
        <v>30</v>
      </c>
      <c r="D8" s="83" t="s">
        <v>127</v>
      </c>
      <c r="E8" s="83">
        <v>1</v>
      </c>
      <c r="F8" s="83"/>
      <c r="G8" s="84"/>
    </row>
    <row r="9" spans="1:7" s="48" customFormat="1" ht="12.75">
      <c r="A9" s="81" t="s">
        <v>220</v>
      </c>
      <c r="B9" s="81" t="s">
        <v>25</v>
      </c>
      <c r="C9" s="82" t="s">
        <v>31</v>
      </c>
      <c r="D9" s="83" t="s">
        <v>127</v>
      </c>
      <c r="E9" s="83">
        <v>12</v>
      </c>
      <c r="F9" s="83"/>
      <c r="G9" s="84"/>
    </row>
    <row r="10" spans="1:7" s="48" customFormat="1" ht="24">
      <c r="A10" s="81" t="s">
        <v>221</v>
      </c>
      <c r="B10" s="81" t="s">
        <v>25</v>
      </c>
      <c r="C10" s="82" t="s">
        <v>32</v>
      </c>
      <c r="D10" s="83" t="s">
        <v>127</v>
      </c>
      <c r="E10" s="83">
        <v>48</v>
      </c>
      <c r="F10" s="83"/>
      <c r="G10" s="84"/>
    </row>
    <row r="11" spans="1:7" s="48" customFormat="1" ht="12.75">
      <c r="A11" s="81" t="s">
        <v>222</v>
      </c>
      <c r="B11" s="81" t="s">
        <v>25</v>
      </c>
      <c r="C11" s="82" t="s">
        <v>33</v>
      </c>
      <c r="D11" s="83" t="s">
        <v>164</v>
      </c>
      <c r="E11" s="83">
        <v>8</v>
      </c>
      <c r="F11" s="83"/>
      <c r="G11" s="84"/>
    </row>
    <row r="12" spans="1:7" s="48" customFormat="1" ht="12.75">
      <c r="A12" s="81" t="s">
        <v>223</v>
      </c>
      <c r="B12" s="81" t="s">
        <v>25</v>
      </c>
      <c r="C12" s="82" t="s">
        <v>34</v>
      </c>
      <c r="D12" s="83" t="s">
        <v>164</v>
      </c>
      <c r="E12" s="83">
        <v>4</v>
      </c>
      <c r="F12" s="83"/>
      <c r="G12" s="84"/>
    </row>
    <row r="13" spans="1:7" s="48" customFormat="1" ht="24">
      <c r="A13" s="81" t="s">
        <v>246</v>
      </c>
      <c r="B13" s="81" t="s">
        <v>25</v>
      </c>
      <c r="C13" s="82" t="s">
        <v>35</v>
      </c>
      <c r="D13" s="83" t="s">
        <v>127</v>
      </c>
      <c r="E13" s="83">
        <v>12</v>
      </c>
      <c r="F13" s="83"/>
      <c r="G13" s="84"/>
    </row>
    <row r="14" spans="1:7" s="48" customFormat="1" ht="24">
      <c r="A14" s="81" t="s">
        <v>252</v>
      </c>
      <c r="B14" s="81" t="s">
        <v>25</v>
      </c>
      <c r="C14" s="82" t="s">
        <v>36</v>
      </c>
      <c r="D14" s="83" t="s">
        <v>164</v>
      </c>
      <c r="E14" s="83">
        <v>48</v>
      </c>
      <c r="F14" s="83"/>
      <c r="G14" s="84"/>
    </row>
    <row r="15" spans="1:7" s="48" customFormat="1" ht="12" customHeight="1">
      <c r="A15" s="81" t="s">
        <v>37</v>
      </c>
      <c r="B15" s="81" t="s">
        <v>25</v>
      </c>
      <c r="C15" s="82" t="s">
        <v>38</v>
      </c>
      <c r="D15" s="83" t="s">
        <v>127</v>
      </c>
      <c r="E15" s="83">
        <v>12</v>
      </c>
      <c r="F15" s="83"/>
      <c r="G15" s="84"/>
    </row>
    <row r="16" spans="1:7" s="48" customFormat="1" ht="12.75">
      <c r="A16" s="81" t="s">
        <v>39</v>
      </c>
      <c r="B16" s="81" t="s">
        <v>25</v>
      </c>
      <c r="C16" s="82" t="s">
        <v>40</v>
      </c>
      <c r="D16" s="83" t="s">
        <v>164</v>
      </c>
      <c r="E16" s="83">
        <v>4</v>
      </c>
      <c r="F16" s="83"/>
      <c r="G16" s="84"/>
    </row>
    <row r="17" spans="1:7" s="48" customFormat="1" ht="12.75">
      <c r="A17" s="81" t="s">
        <v>41</v>
      </c>
      <c r="B17" s="81" t="s">
        <v>25</v>
      </c>
      <c r="C17" s="82" t="s">
        <v>42</v>
      </c>
      <c r="D17" s="83" t="s">
        <v>43</v>
      </c>
      <c r="E17" s="83">
        <v>4</v>
      </c>
      <c r="F17" s="83"/>
      <c r="G17" s="84"/>
    </row>
    <row r="18" spans="1:7" s="48" customFormat="1" ht="12.75">
      <c r="A18" s="81" t="s">
        <v>44</v>
      </c>
      <c r="B18" s="81" t="s">
        <v>25</v>
      </c>
      <c r="C18" s="82" t="s">
        <v>45</v>
      </c>
      <c r="D18" s="83" t="s">
        <v>43</v>
      </c>
      <c r="E18" s="83">
        <v>1</v>
      </c>
      <c r="F18" s="83"/>
      <c r="G18" s="84"/>
    </row>
    <row r="19" spans="1:7" s="48" customFormat="1" ht="24">
      <c r="A19" s="81" t="s">
        <v>46</v>
      </c>
      <c r="B19" s="81" t="s">
        <v>25</v>
      </c>
      <c r="C19" s="82" t="s">
        <v>47</v>
      </c>
      <c r="D19" s="83" t="s">
        <v>164</v>
      </c>
      <c r="E19" s="83">
        <v>1</v>
      </c>
      <c r="F19" s="83"/>
      <c r="G19" s="84"/>
    </row>
    <row r="20" spans="1:7" s="48" customFormat="1" ht="12.75">
      <c r="A20" s="81" t="s">
        <v>48</v>
      </c>
      <c r="B20" s="81" t="s">
        <v>25</v>
      </c>
      <c r="C20" s="82" t="s">
        <v>49</v>
      </c>
      <c r="D20" s="83" t="s">
        <v>43</v>
      </c>
      <c r="E20" s="83">
        <v>1</v>
      </c>
      <c r="F20" s="83"/>
      <c r="G20" s="84"/>
    </row>
    <row r="21" spans="1:7" s="48" customFormat="1" ht="12.75">
      <c r="A21" s="81"/>
      <c r="B21" s="81"/>
      <c r="C21" s="85" t="s">
        <v>50</v>
      </c>
      <c r="D21" s="83"/>
      <c r="E21" s="83"/>
      <c r="F21" s="83"/>
      <c r="G21" s="86"/>
    </row>
    <row r="22" spans="1:7" s="48" customFormat="1" ht="12" customHeight="1">
      <c r="A22" s="81">
        <v>2</v>
      </c>
      <c r="B22" s="81"/>
      <c r="C22" s="85" t="s">
        <v>51</v>
      </c>
      <c r="D22" s="83"/>
      <c r="E22" s="83"/>
      <c r="F22" s="83"/>
      <c r="G22" s="84"/>
    </row>
    <row r="23" spans="1:7" s="48" customFormat="1" ht="24">
      <c r="A23" s="81" t="s">
        <v>52</v>
      </c>
      <c r="B23" s="81" t="s">
        <v>25</v>
      </c>
      <c r="C23" s="82" t="s">
        <v>26</v>
      </c>
      <c r="D23" s="83" t="s">
        <v>127</v>
      </c>
      <c r="E23" s="83">
        <v>7</v>
      </c>
      <c r="F23" s="83"/>
      <c r="G23" s="84"/>
    </row>
    <row r="24" spans="1:7" s="48" customFormat="1" ht="24">
      <c r="A24" s="81" t="s">
        <v>53</v>
      </c>
      <c r="B24" s="81" t="s">
        <v>25</v>
      </c>
      <c r="C24" s="82" t="s">
        <v>27</v>
      </c>
      <c r="D24" s="83" t="s">
        <v>127</v>
      </c>
      <c r="E24" s="83">
        <v>7</v>
      </c>
      <c r="F24" s="83"/>
      <c r="G24" s="84"/>
    </row>
    <row r="25" spans="1:7" s="48" customFormat="1" ht="24">
      <c r="A25" s="81" t="s">
        <v>54</v>
      </c>
      <c r="B25" s="81" t="s">
        <v>25</v>
      </c>
      <c r="C25" s="82" t="s">
        <v>28</v>
      </c>
      <c r="D25" s="83" t="s">
        <v>127</v>
      </c>
      <c r="E25" s="83">
        <v>14</v>
      </c>
      <c r="F25" s="83"/>
      <c r="G25" s="84"/>
    </row>
    <row r="26" spans="1:7" s="48" customFormat="1" ht="24">
      <c r="A26" s="81" t="s">
        <v>55</v>
      </c>
      <c r="B26" s="81" t="s">
        <v>25</v>
      </c>
      <c r="C26" s="82" t="s">
        <v>29</v>
      </c>
      <c r="D26" s="83" t="s">
        <v>127</v>
      </c>
      <c r="E26" s="83">
        <v>2</v>
      </c>
      <c r="F26" s="83"/>
      <c r="G26" s="84"/>
    </row>
    <row r="27" spans="1:7" s="48" customFormat="1" ht="24">
      <c r="A27" s="81" t="s">
        <v>56</v>
      </c>
      <c r="B27" s="81" t="s">
        <v>25</v>
      </c>
      <c r="C27" s="82" t="s">
        <v>30</v>
      </c>
      <c r="D27" s="83" t="s">
        <v>127</v>
      </c>
      <c r="E27" s="83">
        <v>1</v>
      </c>
      <c r="F27" s="83"/>
      <c r="G27" s="84"/>
    </row>
    <row r="28" spans="1:7" s="48" customFormat="1" ht="12.75">
      <c r="A28" s="81" t="s">
        <v>57</v>
      </c>
      <c r="B28" s="81" t="s">
        <v>25</v>
      </c>
      <c r="C28" s="82" t="s">
        <v>31</v>
      </c>
      <c r="D28" s="83" t="s">
        <v>127</v>
      </c>
      <c r="E28" s="83">
        <v>12</v>
      </c>
      <c r="F28" s="83"/>
      <c r="G28" s="84"/>
    </row>
    <row r="29" spans="1:7" s="48" customFormat="1" ht="12" customHeight="1">
      <c r="A29" s="81" t="s">
        <v>58</v>
      </c>
      <c r="B29" s="81" t="s">
        <v>25</v>
      </c>
      <c r="C29" s="82" t="s">
        <v>32</v>
      </c>
      <c r="D29" s="83" t="s">
        <v>127</v>
      </c>
      <c r="E29" s="83">
        <v>48</v>
      </c>
      <c r="F29" s="83"/>
      <c r="G29" s="84"/>
    </row>
    <row r="30" spans="1:7" s="48" customFormat="1" ht="12.75">
      <c r="A30" s="81" t="s">
        <v>59</v>
      </c>
      <c r="B30" s="81" t="s">
        <v>25</v>
      </c>
      <c r="C30" s="87" t="s">
        <v>33</v>
      </c>
      <c r="D30" s="83" t="s">
        <v>164</v>
      </c>
      <c r="E30" s="83">
        <v>8</v>
      </c>
      <c r="F30" s="83"/>
      <c r="G30" s="84"/>
    </row>
    <row r="31" spans="1:7" s="48" customFormat="1" ht="12.75">
      <c r="A31" s="81" t="s">
        <v>60</v>
      </c>
      <c r="B31" s="81" t="s">
        <v>25</v>
      </c>
      <c r="C31" s="87" t="s">
        <v>34</v>
      </c>
      <c r="D31" s="83" t="s">
        <v>164</v>
      </c>
      <c r="E31" s="83">
        <v>4</v>
      </c>
      <c r="F31" s="83"/>
      <c r="G31" s="84"/>
    </row>
    <row r="32" spans="1:7" s="48" customFormat="1" ht="12" customHeight="1">
      <c r="A32" s="81" t="s">
        <v>61</v>
      </c>
      <c r="B32" s="81" t="s">
        <v>25</v>
      </c>
      <c r="C32" s="82" t="s">
        <v>35</v>
      </c>
      <c r="D32" s="83" t="s">
        <v>127</v>
      </c>
      <c r="E32" s="83">
        <v>12</v>
      </c>
      <c r="F32" s="83"/>
      <c r="G32" s="84"/>
    </row>
    <row r="33" spans="1:7" s="48" customFormat="1" ht="24">
      <c r="A33" s="88" t="s">
        <v>62</v>
      </c>
      <c r="B33" s="88" t="s">
        <v>25</v>
      </c>
      <c r="C33" s="89" t="s">
        <v>36</v>
      </c>
      <c r="D33" s="90" t="s">
        <v>164</v>
      </c>
      <c r="E33" s="90">
        <v>48</v>
      </c>
      <c r="F33" s="90"/>
      <c r="G33" s="84"/>
    </row>
    <row r="34" spans="1:7" s="48" customFormat="1" ht="12" customHeight="1">
      <c r="A34" s="88" t="s">
        <v>63</v>
      </c>
      <c r="B34" s="88" t="s">
        <v>25</v>
      </c>
      <c r="C34" s="88" t="s">
        <v>38</v>
      </c>
      <c r="D34" s="90" t="s">
        <v>127</v>
      </c>
      <c r="E34" s="90">
        <v>12</v>
      </c>
      <c r="F34" s="90"/>
      <c r="G34" s="84"/>
    </row>
    <row r="35" spans="1:7" s="48" customFormat="1" ht="12.75">
      <c r="A35" s="88" t="s">
        <v>64</v>
      </c>
      <c r="B35" s="88" t="s">
        <v>25</v>
      </c>
      <c r="C35" s="89" t="s">
        <v>40</v>
      </c>
      <c r="D35" s="90" t="s">
        <v>164</v>
      </c>
      <c r="E35" s="90">
        <v>4</v>
      </c>
      <c r="F35" s="90"/>
      <c r="G35" s="84"/>
    </row>
    <row r="36" spans="1:7" s="48" customFormat="1" ht="12.75">
      <c r="A36" s="88" t="s">
        <v>65</v>
      </c>
      <c r="B36" s="88" t="s">
        <v>25</v>
      </c>
      <c r="C36" s="88" t="s">
        <v>42</v>
      </c>
      <c r="D36" s="90" t="s">
        <v>43</v>
      </c>
      <c r="E36" s="90">
        <v>4</v>
      </c>
      <c r="F36" s="90"/>
      <c r="G36" s="84"/>
    </row>
    <row r="37" spans="1:7" s="48" customFormat="1" ht="12" customHeight="1">
      <c r="A37" s="88" t="s">
        <v>66</v>
      </c>
      <c r="B37" s="88" t="s">
        <v>25</v>
      </c>
      <c r="C37" s="88" t="s">
        <v>45</v>
      </c>
      <c r="D37" s="90" t="s">
        <v>43</v>
      </c>
      <c r="E37" s="90">
        <v>1</v>
      </c>
      <c r="F37" s="90"/>
      <c r="G37" s="84"/>
    </row>
    <row r="38" spans="1:7" ht="24">
      <c r="A38" s="88" t="s">
        <v>67</v>
      </c>
      <c r="B38" s="88" t="s">
        <v>25</v>
      </c>
      <c r="C38" s="89" t="s">
        <v>47</v>
      </c>
      <c r="D38" s="90" t="s">
        <v>164</v>
      </c>
      <c r="E38" s="90">
        <v>1</v>
      </c>
      <c r="F38" s="90"/>
      <c r="G38" s="84"/>
    </row>
    <row r="39" spans="1:7" ht="12.75">
      <c r="A39" s="88" t="s">
        <v>68</v>
      </c>
      <c r="B39" s="88" t="s">
        <v>25</v>
      </c>
      <c r="C39" s="88" t="s">
        <v>49</v>
      </c>
      <c r="D39" s="90" t="s">
        <v>43</v>
      </c>
      <c r="E39" s="90">
        <v>1</v>
      </c>
      <c r="F39" s="90"/>
      <c r="G39" s="84"/>
    </row>
    <row r="40" spans="1:7" ht="12.75">
      <c r="A40" s="88"/>
      <c r="B40" s="88"/>
      <c r="C40" s="91" t="s">
        <v>69</v>
      </c>
      <c r="D40" s="90"/>
      <c r="E40" s="88"/>
      <c r="F40" s="88"/>
      <c r="G40" s="92"/>
    </row>
    <row r="41" spans="1:7" ht="12.75">
      <c r="A41" s="93"/>
      <c r="B41" s="93"/>
      <c r="C41" s="94" t="s">
        <v>70</v>
      </c>
      <c r="D41" s="95"/>
      <c r="E41" s="93"/>
      <c r="F41" s="93"/>
      <c r="G41" s="96"/>
    </row>
  </sheetData>
  <sheetProtection/>
  <mergeCells count="1">
    <mergeCell ref="A1:G1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właściciel</cp:lastModifiedBy>
  <cp:lastPrinted>2018-01-24T10:34:54Z</cp:lastPrinted>
  <dcterms:created xsi:type="dcterms:W3CDTF">1997-11-10T12:10:02Z</dcterms:created>
  <dcterms:modified xsi:type="dcterms:W3CDTF">2018-04-12T08:57:33Z</dcterms:modified>
  <cp:category/>
  <cp:version/>
  <cp:contentType/>
  <cp:contentStatus/>
  <cp:revision>1</cp:revision>
</cp:coreProperties>
</file>