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SPN</author>
    <author>spn</author>
  </authors>
  <commentList>
    <comment ref="A120" authorId="0">
      <text>
        <r>
          <rPr>
            <b/>
            <sz val="8"/>
            <rFont val="Tahoma"/>
            <family val="0"/>
          </rPr>
          <t>SPN:</t>
        </r>
        <r>
          <rPr>
            <sz val="8"/>
            <rFont val="Tahoma"/>
            <family val="0"/>
          </rPr>
          <t xml:space="preserve">
</t>
        </r>
      </text>
    </comment>
    <comment ref="B186" authorId="1">
      <text>
        <r>
          <rPr>
            <b/>
            <sz val="8"/>
            <rFont val="Tahoma"/>
            <family val="2"/>
          </rPr>
          <t>spn: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<sst xmlns="http://schemas.openxmlformats.org/spreadsheetml/2006/main" count="301" uniqueCount="182">
  <si>
    <t>Dział</t>
  </si>
  <si>
    <t>Rozdział</t>
  </si>
  <si>
    <t>Paragraf</t>
  </si>
  <si>
    <t>Wyszczególnienie</t>
  </si>
  <si>
    <t>Uchwała</t>
  </si>
  <si>
    <t xml:space="preserve">budżetowa </t>
  </si>
  <si>
    <t>Zmniejszenia</t>
  </si>
  <si>
    <t>(-)</t>
  </si>
  <si>
    <t>zwiększenia</t>
  </si>
  <si>
    <t>(+)</t>
  </si>
  <si>
    <t>Plan po</t>
  </si>
  <si>
    <t>zmianach</t>
  </si>
  <si>
    <t>Wykonanie</t>
  </si>
  <si>
    <t>%</t>
  </si>
  <si>
    <t>O10</t>
  </si>
  <si>
    <t>Rolnictwo i łowiectwo</t>
  </si>
  <si>
    <t>Dotacje celowe otrzymane z budżetu państwa na</t>
  </si>
  <si>
    <t>zadania bieżące z zakresu administracji rządowej</t>
  </si>
  <si>
    <t>oraz inne zadania zlecone ustawami</t>
  </si>
  <si>
    <t>O1005</t>
  </si>
  <si>
    <t>1.</t>
  </si>
  <si>
    <t>2.</t>
  </si>
  <si>
    <t>3.</t>
  </si>
  <si>
    <t>4.</t>
  </si>
  <si>
    <t>5.</t>
  </si>
  <si>
    <t>6.</t>
  </si>
  <si>
    <t>7.</t>
  </si>
  <si>
    <t xml:space="preserve">Prace geodezyjno-urządzeniowe </t>
  </si>
  <si>
    <t>na potrzeby rolnictwa</t>
  </si>
  <si>
    <t xml:space="preserve">oraz inne zadania zlecone ustawami </t>
  </si>
  <si>
    <t>realizowane przez powiat</t>
  </si>
  <si>
    <t>Pozostałe odsetki</t>
  </si>
  <si>
    <t>RAZEM - Rolnictwo i łowiectwo</t>
  </si>
  <si>
    <t>O20</t>
  </si>
  <si>
    <t>Leśnictwo</t>
  </si>
  <si>
    <t>O2002</t>
  </si>
  <si>
    <t>Nadzór nad gospodarką leśną</t>
  </si>
  <si>
    <t>realizację bieżących zadań własnych powiatu</t>
  </si>
  <si>
    <t>RAZEM - Leśnictwo</t>
  </si>
  <si>
    <t>Transport i łączność</t>
  </si>
  <si>
    <t>Drogi publiczne powiatowe</t>
  </si>
  <si>
    <t>RAZEM - Transport i łączność</t>
  </si>
  <si>
    <t>Gospodarka mieszkaniowa</t>
  </si>
  <si>
    <t>Gospodarka gruntami i nieruchomościami</t>
  </si>
  <si>
    <t>RAZEM - Gospodarka mieszkaniowa</t>
  </si>
  <si>
    <t>Działalność usługowa</t>
  </si>
  <si>
    <t>Opracowania geodezyjne i kartograficzne</t>
  </si>
  <si>
    <t>Nadzór budowlany</t>
  </si>
  <si>
    <t>RAZEM - Działalność usługowa</t>
  </si>
  <si>
    <t>Administracja publiczna</t>
  </si>
  <si>
    <t>Urzędy wojewódzkie</t>
  </si>
  <si>
    <t>Wpływy z opłaty komunikacyjnej</t>
  </si>
  <si>
    <t>Wpływy z opłat za zarząd, użytkowanie i</t>
  </si>
  <si>
    <t>użytkowanie wieczyste nieruchomości</t>
  </si>
  <si>
    <t>Wpływy z różnych opłat</t>
  </si>
  <si>
    <t>Dochody z namu i dzierżawy składników majątk.</t>
  </si>
  <si>
    <t>Odsetki od nieterminowych wpłat z tyt.podat.i opłat</t>
  </si>
  <si>
    <t>Wpływy z różnych dochodów</t>
  </si>
  <si>
    <t>Dochody jednostek samorządu terytorialnego</t>
  </si>
  <si>
    <t xml:space="preserve">związane z realizacją zadań z zakresu administracji </t>
  </si>
  <si>
    <t>rządowej oraz innych zadań zleconych ustawami</t>
  </si>
  <si>
    <t>RAZEM - Administracja publiczna</t>
  </si>
  <si>
    <t xml:space="preserve">Bezpieczeństwo publiczne i ochrona </t>
  </si>
  <si>
    <t>przeciwpożarowa</t>
  </si>
  <si>
    <t>RAZEM - Ochrona przeciwpożarowa</t>
  </si>
  <si>
    <t xml:space="preserve">Udziały powiatów w podatkach stanowiących </t>
  </si>
  <si>
    <t>dochód budżetu państwa</t>
  </si>
  <si>
    <t>Podatek dochodowy od osób fizycznych</t>
  </si>
  <si>
    <t>Różne rozliczenia</t>
  </si>
  <si>
    <t>Część oświatowa subwencji ogólnej dla jednostek</t>
  </si>
  <si>
    <t>samorządu terytorialnego</t>
  </si>
  <si>
    <t>Subwencje ogólne z budżetu państwa</t>
  </si>
  <si>
    <t>Część wyrównawcza subwencji ogólnej dla powiatów</t>
  </si>
  <si>
    <t>RAZEM - Różne rozliczenia</t>
  </si>
  <si>
    <t>Oświata i wychowanie</t>
  </si>
  <si>
    <t>Szkoły podstawowe specjalne</t>
  </si>
  <si>
    <t>Licea Ogólnokształcące</t>
  </si>
  <si>
    <t>Wpływy z usług</t>
  </si>
  <si>
    <t>Jednostki pomocnicze szkolnictwa</t>
  </si>
  <si>
    <t>RAZEM - Oświata i wychowanie</t>
  </si>
  <si>
    <t>Ochrona zdrowia</t>
  </si>
  <si>
    <t>Składki na ubezpieczenia zdrowotne oraz</t>
  </si>
  <si>
    <t>świadczenia dla osób nie objętych obowiązkiem</t>
  </si>
  <si>
    <t>ubezpieczenia zdrowotnego</t>
  </si>
  <si>
    <t>RAZEM - Ochrona zdrowia</t>
  </si>
  <si>
    <t>Domy pomocy społecznej</t>
  </si>
  <si>
    <t>Powiatowe Centra Pomocy Rodzinie</t>
  </si>
  <si>
    <t>Wpływy z różnych dochodów-2% za obsł.PFRON</t>
  </si>
  <si>
    <t>Powiatowe Urzędy Pracy</t>
  </si>
  <si>
    <t>OGÓŁEM</t>
  </si>
  <si>
    <t>Komendy Powiatowe Państwowej Straży Pożarnej</t>
  </si>
  <si>
    <t>Środki na dofinansowanie własnych zadań bieżących</t>
  </si>
  <si>
    <t>powiatów pozyskane z innych źródeł</t>
  </si>
  <si>
    <t>3. Zbiorcze wykonanie dochodów budżetu z podziałem na szczegółową klasyfikację budżetową do paragrafu włącznie</t>
  </si>
  <si>
    <t>Część równoważąca subwencji ogólnej dla powiatów</t>
  </si>
  <si>
    <t>Prace geodezyjne i kartograficzne (nieinwestycyjne)</t>
  </si>
  <si>
    <t>OO10</t>
  </si>
  <si>
    <t>Podatek dochodowy od osób prawnych</t>
  </si>
  <si>
    <t>OO20</t>
  </si>
  <si>
    <t>Pomoc społeczna</t>
  </si>
  <si>
    <t>O920</t>
  </si>
  <si>
    <t>O690</t>
  </si>
  <si>
    <t>O420</t>
  </si>
  <si>
    <t>O470</t>
  </si>
  <si>
    <t>O750</t>
  </si>
  <si>
    <t>O830</t>
  </si>
  <si>
    <t>O910</t>
  </si>
  <si>
    <t>O970</t>
  </si>
  <si>
    <t>O92O</t>
  </si>
  <si>
    <t>Pozostałe zadania w zakresie polityki społecznej</t>
  </si>
  <si>
    <t>RAZEM - Dochody od osób prawnych i od innych</t>
  </si>
  <si>
    <t>RAZEM - Pomoc społeczna</t>
  </si>
  <si>
    <t>RAZEM - Pozostałe zadania w zakresie polit.społ</t>
  </si>
  <si>
    <t>O870</t>
  </si>
  <si>
    <t>zakupy inwestycyjne realizowane na podstawie</t>
  </si>
  <si>
    <t>porozumień między j.s.t.</t>
  </si>
  <si>
    <t>* 25% prowizji od dochodów Skarbu Państwa</t>
  </si>
  <si>
    <t>Dotacje celowe z budżetu państwa otrzymane na</t>
  </si>
  <si>
    <t>inwestycje i zakupy inwestycyjne</t>
  </si>
  <si>
    <t>Placówki opiekuńczo - wychowawcze</t>
  </si>
  <si>
    <t>Ośrodki wsparcia</t>
  </si>
  <si>
    <t>wpływy ze sprzedazy składników majątkowych</t>
  </si>
  <si>
    <t xml:space="preserve">wpływy z tytułu pomocy finansowej udzielanej miedzy </t>
  </si>
  <si>
    <r>
      <t>j</t>
    </r>
    <r>
      <rPr>
        <sz val="10"/>
        <rFont val="Arial"/>
        <family val="2"/>
      </rPr>
      <t>st na dofinansowanie własnych zadań inwestycyjnych</t>
    </r>
  </si>
  <si>
    <t>Wpływy z tytułu pomocy finansowej udzielanej między</t>
  </si>
  <si>
    <t>jst na dofinansowanie własnych zadań bieżących</t>
  </si>
  <si>
    <t>O960</t>
  </si>
  <si>
    <t>Otrzymane spadki, zapisy i darowizny w postaci pien</t>
  </si>
  <si>
    <t>Dotacje celowe otrzymane z gminy na inwestycje i</t>
  </si>
  <si>
    <t xml:space="preserve"> O970</t>
  </si>
  <si>
    <t>Dotacje rozwojowe oraz srodki na finansowanie</t>
  </si>
  <si>
    <t>Wspólnej Polityki Rolnej</t>
  </si>
  <si>
    <t>Wpływy ze sprzedaży składników majątkowych</t>
  </si>
  <si>
    <t>Rodziny zastępcze</t>
  </si>
  <si>
    <t>Środki z FP otrzymane przez Powiat z przeznacz.</t>
  </si>
  <si>
    <t>na finansowanie kosztów wynagrodzenia i składek</t>
  </si>
  <si>
    <t>na ubezpieczenia społeczne pracowników PUP</t>
  </si>
  <si>
    <t>Pozostała działalność</t>
  </si>
  <si>
    <t xml:space="preserve">                          Załącznik nr 1</t>
  </si>
  <si>
    <t xml:space="preserve">I.Informacja o przebiegu wykonania dochodów budżetu Powiatu Nidzickiego </t>
  </si>
  <si>
    <t>Dotacje celowe otrzymane z budżetu państwa</t>
  </si>
  <si>
    <t>na realizację inwestycji i zakupów inwestycyjnych</t>
  </si>
  <si>
    <t>własnych powiatu</t>
  </si>
  <si>
    <t>Obrona cywilna</t>
  </si>
  <si>
    <t>O680</t>
  </si>
  <si>
    <t>*25% prowizji od dochodów Skarbu Państwa</t>
  </si>
  <si>
    <t>O570</t>
  </si>
  <si>
    <t>Razem-Pozostałe zadania w zakresie polityki społecznej</t>
  </si>
  <si>
    <t>Edukacyjna opieka wychowawcza</t>
  </si>
  <si>
    <t>Internaty i bursy szkolne</t>
  </si>
  <si>
    <t>Razem-Edukacyjna opieka wychowawcza</t>
  </si>
  <si>
    <t>Gospodarka komunalna i ochrona środowiska</t>
  </si>
  <si>
    <t>Wpływy i wydatkizwiązane z gromadzeniemśrodków z opłat i kar za korzystanie ze środowiska</t>
  </si>
  <si>
    <t>Razem-Gospodarka komunalna i ochrona środowiska</t>
  </si>
  <si>
    <t>Rehabilitacja zawodowa i społeczna osób niepełnosprawnych</t>
  </si>
  <si>
    <t>Zadania w zakresie przeciwdziałania przemocy w rodzinie</t>
  </si>
  <si>
    <t>Grzywny , mandaty i inne kary pieniężne od osób fizycznych</t>
  </si>
  <si>
    <t>Dotacje celowe otrzymane z sam.wojew.na inwestycje i zakupy inwestycyjne realizowane na podsawie porozumień między j.s.t</t>
  </si>
  <si>
    <t>2010 r.</t>
  </si>
  <si>
    <t>30.06.2010 r.</t>
  </si>
  <si>
    <t>za okres od 01.01.2010r do 30.06.2010r.</t>
  </si>
  <si>
    <t>Dotacje celowe w ramach programów finansowanych z udziałem środków europejskich oraz środków, o których mowa w art..5 ust. 1 pkt 3 oraz ust. 3 pkt 5 i 6 ustawy, lub płatności w ramach budżetu środków europejskich</t>
  </si>
  <si>
    <t xml:space="preserve">Wpływy z tytułu pomocy finansowej udzielanej miedzy jst na dofinansowanie własnych zadań inwestycyjnych i zakupów inwestycyjnych </t>
  </si>
  <si>
    <t>Starostwa Powiatowe</t>
  </si>
  <si>
    <t>Skarbu Państwa, jednostek samorządu terytorialnego  lub innych jednostek zaliczanych do sektora finansów publicznych oraz innych umów o podobnym charakterze</t>
  </si>
  <si>
    <t>Kwalifikacja wojskowa</t>
  </si>
  <si>
    <t>Dochody od osób prawnych, od osób fizycznych i od innych jednostek nieposiadających osobowości  prawnej oraz wydatki związane z ich poborem</t>
  </si>
  <si>
    <t>Dochody z najmu i dzierżawy składników majątkowych Skarbu Państwa, jednostek samorządu terytorialnego lub innych jednostek zaliczanych do sektora finansów publicznych oraz innych umów o podobnym charakterze</t>
  </si>
  <si>
    <t>Szkoły zawodowe</t>
  </si>
  <si>
    <t>Centra kształcenia ustawicznego i praktycznego oraz ośrodki dokształcania zawodowego</t>
  </si>
  <si>
    <t xml:space="preserve">Wpływy od rodziców z tyt. odpłatności za </t>
  </si>
  <si>
    <t>utrzymanie dzieci w placówkach opiekuńczo- wychowawczych i rodzinach zastępczych</t>
  </si>
  <si>
    <t>Wpływy od rodziców z tyt. odpłatności za utrzymanie dzieci w placówkach opiekuńczo- wychowawczych i rodzinach zastepczych</t>
  </si>
  <si>
    <t>Dotacje celowe w ramach programówfinansowanych z udziałem środków europejskich oraz środków, o których mowa w art.. 5 ust. 1 pkt 3 oraz ust. 3 pkt 5 i 6 ustawy, lub płatności w ramach budzetu środków europejskich</t>
  </si>
  <si>
    <t>Dotacje celowe otrzymane z powiatu na zadania bieżące realizowane na podstawie porozumień miedzy jst</t>
  </si>
  <si>
    <t>Wpływy do budżetu częsci zysku gospodarstwa pomocniczego</t>
  </si>
  <si>
    <t>z tego:</t>
  </si>
  <si>
    <t>dochody bieżące</t>
  </si>
  <si>
    <t>dochody majątkowe</t>
  </si>
  <si>
    <t xml:space="preserve">                                                  do Uchwały Zarządu nr 244/10</t>
  </si>
  <si>
    <t xml:space="preserve">                                   z dnia31.08.2010r.  </t>
  </si>
  <si>
    <t>Dotacje otrzymane z państwowych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</si>
</sst>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2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thin"/>
      <bottom style="thick"/>
    </border>
    <border>
      <left style="double"/>
      <right style="medium"/>
      <top style="double"/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4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4" borderId="18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11" xfId="0" applyFont="1" applyFill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2" xfId="0" applyFont="1" applyFill="1" applyBorder="1" applyAlignment="1">
      <alignment/>
    </xf>
    <xf numFmtId="2" fontId="1" fillId="4" borderId="14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1" fillId="4" borderId="18" xfId="0" applyNumberFormat="1" applyFon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9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5" xfId="0" applyBorder="1" applyAlignment="1">
      <alignment horizontal="right"/>
    </xf>
    <xf numFmtId="0" fontId="2" fillId="0" borderId="25" xfId="0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1" fillId="0" borderId="22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0" borderId="22" xfId="0" applyBorder="1" applyAlignment="1">
      <alignment horizontal="center"/>
    </xf>
    <xf numFmtId="2" fontId="0" fillId="0" borderId="16" xfId="0" applyNumberForma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1" fillId="4" borderId="32" xfId="0" applyNumberFormat="1" applyFont="1" applyFill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24" xfId="0" applyFont="1" applyFill="1" applyBorder="1" applyAlignment="1">
      <alignment/>
    </xf>
    <xf numFmtId="2" fontId="0" fillId="0" borderId="34" xfId="0" applyNumberFormat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22" xfId="0" applyBorder="1" applyAlignment="1">
      <alignment horizontal="right"/>
    </xf>
    <xf numFmtId="0" fontId="2" fillId="0" borderId="22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2" fontId="2" fillId="0" borderId="27" xfId="0" applyNumberFormat="1" applyFont="1" applyFill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2" fontId="0" fillId="0" borderId="39" xfId="0" applyNumberFormat="1" applyBorder="1" applyAlignment="1">
      <alignment horizontal="right"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44" xfId="0" applyNumberFormat="1" applyBorder="1" applyAlignment="1">
      <alignment/>
    </xf>
    <xf numFmtId="0" fontId="0" fillId="0" borderId="25" xfId="0" applyBorder="1" applyAlignment="1">
      <alignment horizontal="center"/>
    </xf>
    <xf numFmtId="0" fontId="5" fillId="0" borderId="24" xfId="0" applyFont="1" applyFill="1" applyBorder="1" applyAlignment="1">
      <alignment/>
    </xf>
    <xf numFmtId="2" fontId="2" fillId="0" borderId="33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2" fontId="0" fillId="0" borderId="45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2" fontId="0" fillId="0" borderId="42" xfId="0" applyNumberForma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42" xfId="0" applyBorder="1" applyAlignment="1">
      <alignment/>
    </xf>
    <xf numFmtId="2" fontId="0" fillId="0" borderId="45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2" fontId="0" fillId="0" borderId="36" xfId="0" applyNumberFormat="1" applyBorder="1" applyAlignment="1">
      <alignment/>
    </xf>
    <xf numFmtId="0" fontId="0" fillId="0" borderId="41" xfId="0" applyFont="1" applyBorder="1" applyAlignment="1">
      <alignment/>
    </xf>
    <xf numFmtId="0" fontId="0" fillId="0" borderId="15" xfId="0" applyBorder="1" applyAlignment="1">
      <alignment horizontal="center"/>
    </xf>
    <xf numFmtId="2" fontId="0" fillId="0" borderId="41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" fillId="0" borderId="29" xfId="0" applyFont="1" applyFill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45" xfId="0" applyBorder="1" applyAlignment="1">
      <alignment/>
    </xf>
    <xf numFmtId="2" fontId="0" fillId="0" borderId="21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48" xfId="0" applyNumberForma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16" xfId="0" applyFont="1" applyBorder="1" applyAlignment="1">
      <alignment/>
    </xf>
    <xf numFmtId="2" fontId="0" fillId="0" borderId="49" xfId="0" applyNumberForma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2" xfId="0" applyFont="1" applyBorder="1" applyAlignment="1">
      <alignment/>
    </xf>
    <xf numFmtId="2" fontId="2" fillId="0" borderId="44" xfId="0" applyNumberFormat="1" applyFont="1" applyBorder="1" applyAlignment="1">
      <alignment/>
    </xf>
    <xf numFmtId="2" fontId="0" fillId="0" borderId="19" xfId="0" applyNumberFormat="1" applyBorder="1" applyAlignment="1">
      <alignment horizontal="right"/>
    </xf>
    <xf numFmtId="0" fontId="0" fillId="0" borderId="38" xfId="0" applyBorder="1" applyAlignment="1">
      <alignment/>
    </xf>
    <xf numFmtId="0" fontId="0" fillId="0" borderId="24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33" xfId="0" applyNumberForma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36" xfId="0" applyNumberFormat="1" applyFont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0" fillId="0" borderId="37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50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2" fillId="0" borderId="20" xfId="0" applyFont="1" applyBorder="1" applyAlignment="1">
      <alignment horizontal="right"/>
    </xf>
    <xf numFmtId="0" fontId="2" fillId="0" borderId="20" xfId="0" applyFont="1" applyFill="1" applyBorder="1" applyAlignment="1">
      <alignment/>
    </xf>
    <xf numFmtId="0" fontId="1" fillId="0" borderId="29" xfId="0" applyFont="1" applyBorder="1" applyAlignment="1">
      <alignment horizontal="right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49" xfId="0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20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top"/>
    </xf>
    <xf numFmtId="2" fontId="0" fillId="0" borderId="38" xfId="0" applyNumberFormat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5" xfId="0" applyBorder="1" applyAlignment="1">
      <alignment vertical="top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horizontal="right" vertical="top"/>
    </xf>
    <xf numFmtId="0" fontId="1" fillId="0" borderId="1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52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1" fillId="0" borderId="5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54" xfId="0" applyNumberFormat="1" applyFont="1" applyBorder="1" applyAlignment="1">
      <alignment/>
    </xf>
    <xf numFmtId="0" fontId="0" fillId="0" borderId="55" xfId="0" applyFont="1" applyBorder="1" applyAlignment="1">
      <alignment wrapText="1"/>
    </xf>
    <xf numFmtId="0" fontId="2" fillId="0" borderId="49" xfId="0" applyFont="1" applyBorder="1" applyAlignment="1">
      <alignment horizontal="right" vertical="top"/>
    </xf>
    <xf numFmtId="2" fontId="0" fillId="0" borderId="4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5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2" fillId="0" borderId="15" xfId="0" applyFont="1" applyBorder="1" applyAlignment="1">
      <alignment horizontal="right" vertical="top"/>
    </xf>
    <xf numFmtId="0" fontId="0" fillId="0" borderId="44" xfId="0" applyBorder="1" applyAlignment="1">
      <alignment vertical="top" wrapText="1"/>
    </xf>
    <xf numFmtId="0" fontId="0" fillId="0" borderId="38" xfId="0" applyBorder="1" applyAlignment="1">
      <alignment horizontal="center" vertical="top"/>
    </xf>
    <xf numFmtId="2" fontId="0" fillId="0" borderId="15" xfId="0" applyNumberFormat="1" applyBorder="1" applyAlignment="1">
      <alignment vertical="top"/>
    </xf>
    <xf numFmtId="0" fontId="0" fillId="0" borderId="24" xfId="0" applyBorder="1" applyAlignment="1">
      <alignment horizontal="right" vertical="top"/>
    </xf>
    <xf numFmtId="2" fontId="0" fillId="0" borderId="16" xfId="0" applyNumberForma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45" xfId="0" applyNumberFormat="1" applyBorder="1" applyAlignment="1">
      <alignment horizontal="right" vertical="top"/>
    </xf>
    <xf numFmtId="0" fontId="0" fillId="0" borderId="42" xfId="0" applyBorder="1" applyAlignment="1">
      <alignment horizontal="right" vertical="top"/>
    </xf>
    <xf numFmtId="2" fontId="0" fillId="0" borderId="15" xfId="0" applyNumberFormat="1" applyBorder="1" applyAlignment="1">
      <alignment horizontal="right" vertical="top"/>
    </xf>
    <xf numFmtId="0" fontId="0" fillId="0" borderId="44" xfId="0" applyFont="1" applyBorder="1" applyAlignment="1">
      <alignment wrapText="1"/>
    </xf>
    <xf numFmtId="0" fontId="0" fillId="0" borderId="16" xfId="0" applyBorder="1" applyAlignment="1">
      <alignment horizontal="right" vertical="top"/>
    </xf>
    <xf numFmtId="0" fontId="0" fillId="0" borderId="16" xfId="0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 vertical="top" wrapText="1"/>
    </xf>
    <xf numFmtId="2" fontId="0" fillId="0" borderId="12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2" fontId="0" fillId="0" borderId="58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21" xfId="0" applyFill="1" applyBorder="1" applyAlignment="1">
      <alignment horizontal="right" vertical="top"/>
    </xf>
    <xf numFmtId="2" fontId="0" fillId="0" borderId="21" xfId="0" applyNumberFormat="1" applyBorder="1" applyAlignment="1">
      <alignment vertical="top"/>
    </xf>
    <xf numFmtId="2" fontId="0" fillId="0" borderId="21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6" xfId="0" applyFont="1" applyFill="1" applyBorder="1" applyAlignment="1">
      <alignment wrapText="1"/>
    </xf>
    <xf numFmtId="2" fontId="0" fillId="0" borderId="47" xfId="0" applyNumberFormat="1" applyBorder="1" applyAlignment="1">
      <alignment/>
    </xf>
    <xf numFmtId="2" fontId="0" fillId="0" borderId="42" xfId="0" applyNumberFormat="1" applyBorder="1" applyAlignment="1">
      <alignment vertical="top"/>
    </xf>
    <xf numFmtId="2" fontId="0" fillId="0" borderId="44" xfId="0" applyNumberFormat="1" applyBorder="1" applyAlignment="1">
      <alignment vertical="top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top"/>
    </xf>
    <xf numFmtId="2" fontId="0" fillId="0" borderId="15" xfId="0" applyNumberFormat="1" applyFill="1" applyBorder="1" applyAlignment="1">
      <alignment/>
    </xf>
    <xf numFmtId="2" fontId="0" fillId="0" borderId="12" xfId="0" applyNumberFormat="1" applyBorder="1" applyAlignment="1">
      <alignment horizontal="right" vertical="top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2" fontId="0" fillId="0" borderId="21" xfId="0" applyNumberFormat="1" applyFont="1" applyFill="1" applyBorder="1" applyAlignment="1">
      <alignment vertical="top"/>
    </xf>
    <xf numFmtId="2" fontId="1" fillId="0" borderId="33" xfId="0" applyNumberFormat="1" applyFont="1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2" fillId="0" borderId="21" xfId="0" applyFont="1" applyBorder="1" applyAlignment="1">
      <alignment horizontal="right" vertical="top"/>
    </xf>
    <xf numFmtId="0" fontId="2" fillId="0" borderId="53" xfId="0" applyFont="1" applyBorder="1" applyAlignment="1">
      <alignment vertical="top"/>
    </xf>
    <xf numFmtId="2" fontId="0" fillId="0" borderId="21" xfId="0" applyNumberFormat="1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2" fillId="0" borderId="16" xfId="0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 vertical="top"/>
    </xf>
    <xf numFmtId="2" fontId="0" fillId="0" borderId="42" xfId="0" applyNumberFormat="1" applyFont="1" applyFill="1" applyBorder="1" applyAlignment="1">
      <alignment vertical="top"/>
    </xf>
    <xf numFmtId="2" fontId="0" fillId="0" borderId="16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2" fontId="0" fillId="0" borderId="16" xfId="0" applyNumberFormat="1" applyFont="1" applyFill="1" applyBorder="1" applyAlignment="1">
      <alignment vertical="top"/>
    </xf>
    <xf numFmtId="0" fontId="0" fillId="0" borderId="30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2" fontId="0" fillId="0" borderId="59" xfId="0" applyNumberFormat="1" applyBorder="1" applyAlignment="1">
      <alignment vertical="top"/>
    </xf>
    <xf numFmtId="2" fontId="0" fillId="0" borderId="16" xfId="0" applyNumberFormat="1" applyFill="1" applyBorder="1" applyAlignment="1">
      <alignment vertical="top"/>
    </xf>
    <xf numFmtId="2" fontId="0" fillId="0" borderId="25" xfId="0" applyNumberFormat="1" applyBorder="1" applyAlignment="1">
      <alignment vertical="top"/>
    </xf>
    <xf numFmtId="0" fontId="1" fillId="0" borderId="5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5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2" fontId="1" fillId="0" borderId="28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1" fillId="0" borderId="60" xfId="0" applyFont="1" applyFill="1" applyBorder="1" applyAlignment="1">
      <alignment wrapText="1"/>
    </xf>
    <xf numFmtId="2" fontId="0" fillId="0" borderId="5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56" xfId="0" applyBorder="1" applyAlignment="1">
      <alignment/>
    </xf>
    <xf numFmtId="0" fontId="0" fillId="0" borderId="26" xfId="0" applyBorder="1" applyAlignment="1">
      <alignment vertical="top"/>
    </xf>
    <xf numFmtId="2" fontId="0" fillId="0" borderId="27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2" fontId="0" fillId="4" borderId="14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1" fillId="4" borderId="11" xfId="0" applyFont="1" applyFill="1" applyBorder="1" applyAlignment="1">
      <alignment wrapText="1"/>
    </xf>
    <xf numFmtId="2" fontId="0" fillId="4" borderId="11" xfId="0" applyNumberFormat="1" applyFill="1" applyBorder="1" applyAlignment="1">
      <alignment/>
    </xf>
    <xf numFmtId="2" fontId="1" fillId="4" borderId="14" xfId="0" applyNumberFormat="1" applyFont="1" applyFill="1" applyBorder="1" applyAlignment="1">
      <alignment/>
    </xf>
    <xf numFmtId="2" fontId="27" fillId="4" borderId="14" xfId="0" applyNumberFormat="1" applyFont="1" applyFill="1" applyBorder="1" applyAlignment="1">
      <alignment/>
    </xf>
    <xf numFmtId="0" fontId="0" fillId="4" borderId="14" xfId="0" applyFill="1" applyBorder="1" applyAlignment="1">
      <alignment horizontal="right"/>
    </xf>
    <xf numFmtId="0" fontId="1" fillId="4" borderId="29" xfId="0" applyFont="1" applyFill="1" applyBorder="1" applyAlignment="1">
      <alignment wrapText="1"/>
    </xf>
    <xf numFmtId="0" fontId="0" fillId="4" borderId="14" xfId="0" applyFill="1" applyBorder="1" applyAlignment="1">
      <alignment/>
    </xf>
    <xf numFmtId="0" fontId="0" fillId="4" borderId="12" xfId="0" applyFill="1" applyBorder="1" applyAlignment="1">
      <alignment horizontal="right"/>
    </xf>
    <xf numFmtId="0" fontId="1" fillId="4" borderId="14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2" fontId="0" fillId="4" borderId="18" xfId="0" applyNumberFormat="1" applyFill="1" applyBorder="1" applyAlignment="1">
      <alignment/>
    </xf>
    <xf numFmtId="2" fontId="1" fillId="23" borderId="61" xfId="0" applyNumberFormat="1" applyFont="1" applyFill="1" applyBorder="1" applyAlignment="1">
      <alignment horizontal="right"/>
    </xf>
    <xf numFmtId="2" fontId="1" fillId="23" borderId="6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23" borderId="63" xfId="0" applyFont="1" applyFill="1" applyBorder="1" applyAlignment="1">
      <alignment horizontal="right"/>
    </xf>
    <xf numFmtId="2" fontId="1" fillId="23" borderId="63" xfId="0" applyNumberFormat="1" applyFont="1" applyFill="1" applyBorder="1" applyAlignment="1">
      <alignment horizontal="right"/>
    </xf>
    <xf numFmtId="2" fontId="0" fillId="22" borderId="16" xfId="0" applyNumberFormat="1" applyFill="1" applyBorder="1" applyAlignment="1">
      <alignment/>
    </xf>
    <xf numFmtId="0" fontId="1" fillId="22" borderId="63" xfId="0" applyFont="1" applyFill="1" applyBorder="1" applyAlignment="1">
      <alignment horizontal="right"/>
    </xf>
    <xf numFmtId="2" fontId="1" fillId="22" borderId="63" xfId="0" applyNumberFormat="1" applyFont="1" applyFill="1" applyBorder="1" applyAlignment="1">
      <alignment horizontal="right"/>
    </xf>
    <xf numFmtId="2" fontId="1" fillId="22" borderId="62" xfId="0" applyNumberFormat="1" applyFont="1" applyFill="1" applyBorder="1" applyAlignment="1">
      <alignment horizontal="right"/>
    </xf>
    <xf numFmtId="0" fontId="1" fillId="22" borderId="64" xfId="0" applyFont="1" applyFill="1" applyBorder="1" applyAlignment="1">
      <alignment horizontal="right"/>
    </xf>
    <xf numFmtId="2" fontId="1" fillId="22" borderId="64" xfId="0" applyNumberFormat="1" applyFont="1" applyFill="1" applyBorder="1" applyAlignment="1">
      <alignment horizontal="right"/>
    </xf>
    <xf numFmtId="2" fontId="0" fillId="22" borderId="65" xfId="0" applyNumberFormat="1" applyFill="1" applyBorder="1" applyAlignment="1">
      <alignment/>
    </xf>
    <xf numFmtId="2" fontId="1" fillId="22" borderId="6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23" borderId="53" xfId="0" applyFont="1" applyFill="1" applyBorder="1" applyAlignment="1">
      <alignment horizontal="right"/>
    </xf>
    <xf numFmtId="0" fontId="1" fillId="23" borderId="67" xfId="0" applyFont="1" applyFill="1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4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41"/>
  <sheetViews>
    <sheetView tabSelected="1" zoomScalePageLayoutView="0" workbookViewId="0" topLeftCell="A152">
      <selection activeCell="B159" sqref="B159"/>
    </sheetView>
  </sheetViews>
  <sheetFormatPr defaultColWidth="9.140625" defaultRowHeight="12.75"/>
  <cols>
    <col min="1" max="1" width="11.140625" style="0" customWidth="1"/>
    <col min="2" max="2" width="43.57421875" style="0" customWidth="1"/>
    <col min="3" max="3" width="14.7109375" style="0" customWidth="1"/>
    <col min="4" max="4" width="13.57421875" style="0" customWidth="1"/>
    <col min="5" max="5" width="14.140625" style="0" customWidth="1"/>
    <col min="6" max="6" width="14.57421875" style="0" customWidth="1"/>
    <col min="7" max="7" width="12.7109375" style="0" customWidth="1"/>
  </cols>
  <sheetData>
    <row r="2" spans="4:7" ht="12.75">
      <c r="D2" s="331" t="s">
        <v>138</v>
      </c>
      <c r="E2" s="331"/>
      <c r="F2" s="331"/>
      <c r="G2" s="331"/>
    </row>
    <row r="3" spans="4:7" ht="12.75">
      <c r="D3" s="331" t="s">
        <v>179</v>
      </c>
      <c r="E3" s="331"/>
      <c r="F3" s="331"/>
      <c r="G3" s="331"/>
    </row>
    <row r="4" spans="4:7" ht="12.75">
      <c r="D4" s="331" t="s">
        <v>180</v>
      </c>
      <c r="E4" s="331"/>
      <c r="F4" s="331"/>
      <c r="G4" s="331"/>
    </row>
    <row r="5" ht="9.75" customHeight="1"/>
    <row r="6" spans="1:7" ht="15.75">
      <c r="A6" s="310" t="s">
        <v>139</v>
      </c>
      <c r="B6" s="331"/>
      <c r="C6" s="331"/>
      <c r="D6" s="331"/>
      <c r="E6" s="331"/>
      <c r="F6" s="331"/>
      <c r="G6" s="331"/>
    </row>
    <row r="7" spans="1:7" ht="15.75">
      <c r="A7" s="310" t="s">
        <v>160</v>
      </c>
      <c r="B7" s="310"/>
      <c r="C7" s="310"/>
      <c r="D7" s="310"/>
      <c r="E7" s="310"/>
      <c r="F7" s="310"/>
      <c r="G7" s="53"/>
    </row>
    <row r="8" ht="6.75" customHeight="1"/>
    <row r="9" ht="12.75" hidden="1"/>
    <row r="10" spans="1:7" ht="12.75">
      <c r="A10" s="311" t="s">
        <v>93</v>
      </c>
      <c r="B10" s="311"/>
      <c r="C10" s="311"/>
      <c r="D10" s="311"/>
      <c r="E10" s="311"/>
      <c r="F10" s="311"/>
      <c r="G10" s="311"/>
    </row>
    <row r="11" ht="13.5" hidden="1" thickBot="1"/>
    <row r="12" ht="13.5" thickBot="1"/>
    <row r="13" spans="1:7" ht="12.75">
      <c r="A13" s="3" t="s">
        <v>0</v>
      </c>
      <c r="B13" s="1"/>
      <c r="C13" s="3" t="s">
        <v>4</v>
      </c>
      <c r="D13" s="1" t="s">
        <v>6</v>
      </c>
      <c r="E13" s="3" t="s">
        <v>10</v>
      </c>
      <c r="F13" s="1" t="s">
        <v>12</v>
      </c>
      <c r="G13" s="3" t="s">
        <v>13</v>
      </c>
    </row>
    <row r="14" spans="1:7" ht="12.75">
      <c r="A14" s="4" t="s">
        <v>1</v>
      </c>
      <c r="B14" s="2" t="s">
        <v>3</v>
      </c>
      <c r="C14" s="4" t="s">
        <v>5</v>
      </c>
      <c r="D14" s="2" t="s">
        <v>7</v>
      </c>
      <c r="E14" s="4" t="s">
        <v>11</v>
      </c>
      <c r="F14" s="2" t="s">
        <v>159</v>
      </c>
      <c r="G14" s="4"/>
    </row>
    <row r="15" spans="1:7" ht="12.75">
      <c r="A15" s="4" t="s">
        <v>2</v>
      </c>
      <c r="B15" s="2"/>
      <c r="C15" s="4" t="s">
        <v>158</v>
      </c>
      <c r="D15" s="2" t="s">
        <v>8</v>
      </c>
      <c r="E15" s="4" t="s">
        <v>159</v>
      </c>
      <c r="F15" s="2"/>
      <c r="G15" s="5">
        <v>0.2534722222222222</v>
      </c>
    </row>
    <row r="16" spans="1:7" ht="13.5" thickBot="1">
      <c r="A16" s="7"/>
      <c r="B16" s="6"/>
      <c r="C16" s="7"/>
      <c r="D16" s="6" t="s">
        <v>9</v>
      </c>
      <c r="E16" s="7"/>
      <c r="F16" s="6"/>
      <c r="G16" s="7"/>
    </row>
    <row r="17" spans="1:8" ht="13.5" thickBot="1">
      <c r="A17" s="10" t="s">
        <v>20</v>
      </c>
      <c r="B17" s="8" t="s">
        <v>21</v>
      </c>
      <c r="C17" s="10" t="s">
        <v>22</v>
      </c>
      <c r="D17" s="8" t="s">
        <v>23</v>
      </c>
      <c r="E17" s="10" t="s">
        <v>24</v>
      </c>
      <c r="F17" s="8" t="s">
        <v>25</v>
      </c>
      <c r="G17" s="10" t="s">
        <v>26</v>
      </c>
      <c r="H17" s="9"/>
    </row>
    <row r="18" spans="1:7" ht="13.5" thickBot="1">
      <c r="A18" s="11" t="s">
        <v>14</v>
      </c>
      <c r="B18" s="14" t="s">
        <v>15</v>
      </c>
      <c r="C18" s="319"/>
      <c r="D18" s="320"/>
      <c r="E18" s="320"/>
      <c r="F18" s="320"/>
      <c r="G18" s="321"/>
    </row>
    <row r="19" spans="1:7" ht="13.5" thickTop="1">
      <c r="A19" s="43" t="s">
        <v>19</v>
      </c>
      <c r="B19" s="35" t="s">
        <v>27</v>
      </c>
      <c r="C19" s="322"/>
      <c r="D19" s="323"/>
      <c r="E19" s="323"/>
      <c r="F19" s="323"/>
      <c r="G19" s="324"/>
    </row>
    <row r="20" spans="1:7" ht="13.5" thickBot="1">
      <c r="A20" s="37"/>
      <c r="B20" s="36" t="s">
        <v>28</v>
      </c>
      <c r="C20" s="325"/>
      <c r="D20" s="326"/>
      <c r="E20" s="326"/>
      <c r="F20" s="326"/>
      <c r="G20" s="327"/>
    </row>
    <row r="21" spans="1:7" ht="13.5" thickTop="1">
      <c r="A21" s="12">
        <v>2110</v>
      </c>
      <c r="B21" s="12" t="s">
        <v>16</v>
      </c>
      <c r="C21" s="9"/>
      <c r="D21" s="12"/>
      <c r="E21" s="9"/>
      <c r="F21" s="12"/>
      <c r="G21" s="12"/>
    </row>
    <row r="22" spans="1:7" ht="12.75">
      <c r="A22" s="12"/>
      <c r="B22" s="12" t="s">
        <v>17</v>
      </c>
      <c r="C22" s="80">
        <v>40000</v>
      </c>
      <c r="D22" s="46">
        <v>0</v>
      </c>
      <c r="E22" s="80">
        <f>C22+D22</f>
        <v>40000</v>
      </c>
      <c r="F22" s="46">
        <v>19800</v>
      </c>
      <c r="G22" s="46">
        <f>(F22/E22*100)</f>
        <v>49.5</v>
      </c>
    </row>
    <row r="23" spans="1:7" ht="12.75">
      <c r="A23" s="12"/>
      <c r="B23" s="12" t="s">
        <v>18</v>
      </c>
      <c r="C23" s="80"/>
      <c r="D23" s="46"/>
      <c r="E23" s="80"/>
      <c r="F23" s="46"/>
      <c r="G23" s="46"/>
    </row>
    <row r="24" spans="1:7" ht="13.5" thickBot="1">
      <c r="A24" s="12"/>
      <c r="B24" s="12" t="s">
        <v>30</v>
      </c>
      <c r="C24" s="80"/>
      <c r="D24" s="46"/>
      <c r="E24" s="80"/>
      <c r="F24" s="46"/>
      <c r="G24" s="46"/>
    </row>
    <row r="25" spans="1:7" ht="13.5" thickBot="1">
      <c r="A25" s="13"/>
      <c r="B25" s="13" t="s">
        <v>32</v>
      </c>
      <c r="C25" s="45">
        <f>SUM(C22:C24)</f>
        <v>40000</v>
      </c>
      <c r="D25" s="45">
        <f>SUM(D22:D24)</f>
        <v>0</v>
      </c>
      <c r="E25" s="45">
        <f>SUM(E22:E24)</f>
        <v>40000</v>
      </c>
      <c r="F25" s="45">
        <f>SUM(F22:F24)</f>
        <v>19800</v>
      </c>
      <c r="G25" s="45">
        <f>(F25/E25*100)</f>
        <v>49.5</v>
      </c>
    </row>
    <row r="26" spans="1:7" ht="13.5" thickBot="1">
      <c r="A26" s="14" t="s">
        <v>33</v>
      </c>
      <c r="B26" s="38" t="s">
        <v>34</v>
      </c>
      <c r="C26" s="319"/>
      <c r="D26" s="320"/>
      <c r="E26" s="320"/>
      <c r="F26" s="320"/>
      <c r="G26" s="321"/>
    </row>
    <row r="27" spans="1:7" ht="14.25" thickBot="1" thickTop="1">
      <c r="A27" s="39" t="s">
        <v>35</v>
      </c>
      <c r="B27" s="40" t="s">
        <v>36</v>
      </c>
      <c r="C27" s="325"/>
      <c r="D27" s="326"/>
      <c r="E27" s="326"/>
      <c r="F27" s="326"/>
      <c r="G27" s="327"/>
    </row>
    <row r="28" spans="1:7" ht="13.5" thickTop="1">
      <c r="A28" s="12">
        <v>2700</v>
      </c>
      <c r="B28" s="12" t="s">
        <v>91</v>
      </c>
      <c r="C28" s="46">
        <v>74000</v>
      </c>
      <c r="D28" s="46">
        <v>0</v>
      </c>
      <c r="E28" s="80">
        <f>C28+D28</f>
        <v>74000</v>
      </c>
      <c r="F28" s="12">
        <v>36818.7</v>
      </c>
      <c r="G28" s="46">
        <f>(F28/E28*100)</f>
        <v>49.754999999999995</v>
      </c>
    </row>
    <row r="29" spans="1:7" ht="13.5" thickBot="1">
      <c r="A29" s="19"/>
      <c r="B29" s="19" t="s">
        <v>92</v>
      </c>
      <c r="C29" s="50"/>
      <c r="D29" s="50"/>
      <c r="E29" s="50"/>
      <c r="F29" s="19"/>
      <c r="G29" s="19"/>
    </row>
    <row r="30" spans="1:7" ht="13.5" thickBot="1">
      <c r="A30" s="20"/>
      <c r="B30" s="20" t="s">
        <v>38</v>
      </c>
      <c r="C30" s="48">
        <f>SUM(C28:C29)</f>
        <v>74000</v>
      </c>
      <c r="D30" s="48">
        <f>SUM(D28:D29)</f>
        <v>0</v>
      </c>
      <c r="E30" s="48">
        <f>SUM(E28:E29)</f>
        <v>74000</v>
      </c>
      <c r="F30" s="20">
        <f>SUM(F28:F29)</f>
        <v>36818.7</v>
      </c>
      <c r="G30" s="48">
        <f>(F30/E30*100)</f>
        <v>49.754999999999995</v>
      </c>
    </row>
    <row r="31" spans="1:7" ht="13.5" thickBot="1">
      <c r="A31" s="27">
        <v>600</v>
      </c>
      <c r="B31" s="14" t="s">
        <v>39</v>
      </c>
      <c r="C31" s="319"/>
      <c r="D31" s="320"/>
      <c r="E31" s="320"/>
      <c r="F31" s="320"/>
      <c r="G31" s="321"/>
    </row>
    <row r="32" spans="1:8" ht="14.25" thickBot="1" thickTop="1">
      <c r="A32" s="34">
        <v>60014</v>
      </c>
      <c r="B32" s="34" t="s">
        <v>40</v>
      </c>
      <c r="C32" s="325"/>
      <c r="D32" s="326"/>
      <c r="E32" s="326"/>
      <c r="F32" s="326"/>
      <c r="G32" s="324"/>
      <c r="H32" s="52"/>
    </row>
    <row r="33" spans="1:8" ht="13.5" thickTop="1">
      <c r="A33" s="125" t="s">
        <v>113</v>
      </c>
      <c r="B33" s="134" t="s">
        <v>121</v>
      </c>
      <c r="C33" s="135"/>
      <c r="D33" s="47">
        <v>2900</v>
      </c>
      <c r="E33" s="47">
        <f>C33+D33</f>
        <v>2900</v>
      </c>
      <c r="F33" s="136">
        <v>650</v>
      </c>
      <c r="G33" s="54">
        <f>(F33/E33*100)</f>
        <v>22.413793103448278</v>
      </c>
      <c r="H33" s="9"/>
    </row>
    <row r="34" spans="1:8" ht="12.75">
      <c r="A34" s="125" t="s">
        <v>106</v>
      </c>
      <c r="B34" s="24" t="s">
        <v>56</v>
      </c>
      <c r="C34" s="105"/>
      <c r="D34" s="47"/>
      <c r="E34" s="188"/>
      <c r="F34" s="136">
        <v>2.08</v>
      </c>
      <c r="G34" s="126"/>
      <c r="H34" s="9"/>
    </row>
    <row r="35" spans="1:8" ht="12.75">
      <c r="A35" s="125" t="s">
        <v>100</v>
      </c>
      <c r="B35" s="129" t="s">
        <v>31</v>
      </c>
      <c r="C35" s="105"/>
      <c r="D35" s="47">
        <f>SUM(C35+E35)</f>
        <v>0</v>
      </c>
      <c r="E35" s="106">
        <v>0</v>
      </c>
      <c r="F35" s="108">
        <v>1235.07</v>
      </c>
      <c r="G35" s="70">
        <v>0</v>
      </c>
      <c r="H35" s="9"/>
    </row>
    <row r="36" spans="1:8" ht="12.75">
      <c r="A36" s="145" t="s">
        <v>107</v>
      </c>
      <c r="B36" s="24" t="s">
        <v>57</v>
      </c>
      <c r="C36" s="6"/>
      <c r="D36" s="46"/>
      <c r="E36" s="126"/>
      <c r="F36" s="122">
        <v>2616</v>
      </c>
      <c r="G36" s="111"/>
      <c r="H36" s="9"/>
    </row>
    <row r="37" spans="1:8" ht="12.75">
      <c r="A37" s="118">
        <v>2710</v>
      </c>
      <c r="B37" s="130" t="s">
        <v>124</v>
      </c>
      <c r="C37" s="122">
        <v>324500</v>
      </c>
      <c r="D37" s="70">
        <v>-92500</v>
      </c>
      <c r="E37" s="80">
        <f>C37+D37</f>
        <v>232000</v>
      </c>
      <c r="F37" s="109">
        <v>0</v>
      </c>
      <c r="G37" s="111">
        <f>(F37/E37*100)</f>
        <v>0</v>
      </c>
      <c r="H37" s="9"/>
    </row>
    <row r="38" spans="1:8" ht="12.75">
      <c r="A38" s="119"/>
      <c r="B38" s="130" t="s">
        <v>125</v>
      </c>
      <c r="C38" s="6"/>
      <c r="D38" s="46">
        <v>0</v>
      </c>
      <c r="E38" s="91"/>
      <c r="F38" s="110"/>
      <c r="G38" s="82"/>
      <c r="H38" s="9"/>
    </row>
    <row r="39" spans="1:8" s="181" customFormat="1" ht="76.5">
      <c r="A39" s="209">
        <v>6207</v>
      </c>
      <c r="B39" s="210" t="s">
        <v>161</v>
      </c>
      <c r="C39" s="211"/>
      <c r="D39" s="212">
        <v>9113922.11</v>
      </c>
      <c r="E39" s="212">
        <f>C39+D39</f>
        <v>9113922.11</v>
      </c>
      <c r="F39" s="213">
        <v>89128.64</v>
      </c>
      <c r="G39" s="214">
        <f>(F39/E39*100)</f>
        <v>0.9779394526776355</v>
      </c>
      <c r="H39" s="215"/>
    </row>
    <row r="40" spans="1:8" s="181" customFormat="1" ht="76.5">
      <c r="A40" s="209">
        <v>6208</v>
      </c>
      <c r="B40" s="210" t="s">
        <v>161</v>
      </c>
      <c r="C40" s="216">
        <v>9113922.11</v>
      </c>
      <c r="D40" s="214">
        <v>-9113922.11</v>
      </c>
      <c r="E40" s="212">
        <f>C40+D40</f>
        <v>0</v>
      </c>
      <c r="F40" s="217">
        <v>0</v>
      </c>
      <c r="G40" s="218"/>
      <c r="H40" s="215"/>
    </row>
    <row r="41" spans="1:8" ht="36.75" customHeight="1">
      <c r="A41" s="121">
        <v>6300</v>
      </c>
      <c r="B41" s="219" t="s">
        <v>162</v>
      </c>
      <c r="C41" s="111">
        <v>1312836.8</v>
      </c>
      <c r="D41" s="112">
        <v>-315300</v>
      </c>
      <c r="E41" s="80">
        <f>C41+D41</f>
        <v>997536.8</v>
      </c>
      <c r="F41" s="122">
        <v>100000</v>
      </c>
      <c r="G41" s="70">
        <f>(F41/E41*100)</f>
        <v>10.024692823362507</v>
      </c>
      <c r="H41" s="9"/>
    </row>
    <row r="42" spans="1:7" s="9" customFormat="1" ht="0.75" customHeight="1">
      <c r="A42" s="15"/>
      <c r="B42" s="15"/>
      <c r="C42" s="83"/>
      <c r="D42" s="80"/>
      <c r="E42" s="83"/>
      <c r="F42" s="91"/>
      <c r="G42" s="7"/>
    </row>
    <row r="43" spans="1:8" ht="12.75">
      <c r="A43" s="145">
        <v>6430</v>
      </c>
      <c r="B43" s="131" t="s">
        <v>140</v>
      </c>
      <c r="C43" s="120">
        <v>1022600</v>
      </c>
      <c r="D43" s="70"/>
      <c r="E43" s="70">
        <f>C43+D43</f>
        <v>1022600</v>
      </c>
      <c r="F43" s="109">
        <v>0</v>
      </c>
      <c r="G43" s="111"/>
      <c r="H43" s="9"/>
    </row>
    <row r="44" spans="1:8" ht="12.75">
      <c r="A44" s="141"/>
      <c r="B44" s="130" t="s">
        <v>141</v>
      </c>
      <c r="C44" s="91"/>
      <c r="D44" s="46"/>
      <c r="E44" s="83"/>
      <c r="F44" s="146"/>
      <c r="G44" s="83"/>
      <c r="H44" s="9"/>
    </row>
    <row r="45" spans="1:8" ht="12.75">
      <c r="A45" s="141"/>
      <c r="B45" s="130" t="s">
        <v>142</v>
      </c>
      <c r="C45" s="91"/>
      <c r="D45" s="46"/>
      <c r="E45" s="83"/>
      <c r="F45" s="146"/>
      <c r="G45" s="83"/>
      <c r="H45" s="9"/>
    </row>
    <row r="46" spans="1:8" ht="51.75" thickBot="1">
      <c r="A46" s="203">
        <v>6630</v>
      </c>
      <c r="B46" s="202" t="s">
        <v>157</v>
      </c>
      <c r="C46" s="168"/>
      <c r="D46" s="204">
        <v>100000</v>
      </c>
      <c r="E46" s="205">
        <f>C46+D46</f>
        <v>100000</v>
      </c>
      <c r="F46" s="170">
        <v>0</v>
      </c>
      <c r="G46" s="169"/>
      <c r="H46" s="9"/>
    </row>
    <row r="47" spans="1:7" ht="13.5" thickBot="1">
      <c r="A47" s="13"/>
      <c r="B47" s="13" t="s">
        <v>41</v>
      </c>
      <c r="C47" s="45">
        <f>SUM(C33,C37,C40,C41,C43)</f>
        <v>11773858.91</v>
      </c>
      <c r="D47" s="45">
        <f>SUM(D33,D37,D39,D40,D41,D46)</f>
        <v>-304900</v>
      </c>
      <c r="E47" s="45">
        <f>SUM(E33,E37,E39,E40,E41,E43,E46)</f>
        <v>11468958.91</v>
      </c>
      <c r="F47" s="45">
        <f>SUM(F33,F34,F35,F36,F39,F40,F41)</f>
        <v>193631.78999999998</v>
      </c>
      <c r="G47" s="45">
        <f>(F47/E47*100)</f>
        <v>1.6883118295172268</v>
      </c>
    </row>
    <row r="48" spans="1:7" ht="13.5" thickBot="1">
      <c r="A48" s="27">
        <v>700</v>
      </c>
      <c r="B48" s="38" t="s">
        <v>42</v>
      </c>
      <c r="C48" s="319"/>
      <c r="D48" s="323"/>
      <c r="E48" s="320"/>
      <c r="F48" s="320"/>
      <c r="G48" s="324"/>
    </row>
    <row r="49" spans="1:7" ht="14.25" thickBot="1" thickTop="1">
      <c r="A49" s="34">
        <v>70005</v>
      </c>
      <c r="B49" s="40" t="s">
        <v>43</v>
      </c>
      <c r="C49" s="325"/>
      <c r="D49" s="326"/>
      <c r="E49" s="326"/>
      <c r="F49" s="326"/>
      <c r="G49" s="327"/>
    </row>
    <row r="50" spans="1:7" ht="13.5" thickTop="1">
      <c r="A50" s="12">
        <v>2110</v>
      </c>
      <c r="B50" s="12" t="s">
        <v>16</v>
      </c>
      <c r="C50" s="12"/>
      <c r="D50" s="12"/>
      <c r="E50" s="12"/>
      <c r="F50" s="12"/>
      <c r="G50" s="12"/>
    </row>
    <row r="51" spans="1:7" ht="12.75">
      <c r="A51" s="12"/>
      <c r="B51" s="12" t="s">
        <v>17</v>
      </c>
      <c r="C51" s="46">
        <v>14000</v>
      </c>
      <c r="D51" s="46">
        <v>0</v>
      </c>
      <c r="E51" s="80">
        <f>C51+D51</f>
        <v>14000</v>
      </c>
      <c r="F51" s="46">
        <v>6000</v>
      </c>
      <c r="G51" s="46">
        <f>(F51/E51*100)</f>
        <v>42.857142857142854</v>
      </c>
    </row>
    <row r="52" spans="1:7" ht="12.75">
      <c r="A52" s="12"/>
      <c r="B52" s="12" t="s">
        <v>29</v>
      </c>
      <c r="C52" s="46"/>
      <c r="D52" s="46"/>
      <c r="E52" s="46"/>
      <c r="F52" s="46"/>
      <c r="G52" s="12"/>
    </row>
    <row r="53" spans="1:7" ht="13.5" thickBot="1">
      <c r="A53" s="19"/>
      <c r="B53" s="19" t="s">
        <v>30</v>
      </c>
      <c r="C53" s="50"/>
      <c r="D53" s="50"/>
      <c r="E53" s="50"/>
      <c r="F53" s="50"/>
      <c r="G53" s="19"/>
    </row>
    <row r="54" spans="1:7" ht="13.5" thickBot="1">
      <c r="A54" s="20"/>
      <c r="B54" s="20" t="s">
        <v>44</v>
      </c>
      <c r="C54" s="48">
        <f>SUM(C51:C53)</f>
        <v>14000</v>
      </c>
      <c r="D54" s="45">
        <f>SUM(D51:D53)</f>
        <v>0</v>
      </c>
      <c r="E54" s="84">
        <f>SUM(E51)</f>
        <v>14000</v>
      </c>
      <c r="F54" s="48">
        <f>SUM(F51)</f>
        <v>6000</v>
      </c>
      <c r="G54" s="48">
        <f>(F54/E54*100)</f>
        <v>42.857142857142854</v>
      </c>
    </row>
    <row r="55" spans="1:7" ht="13.5" thickBot="1">
      <c r="A55" s="27">
        <v>710</v>
      </c>
      <c r="B55" s="38" t="s">
        <v>45</v>
      </c>
      <c r="C55" s="319"/>
      <c r="D55" s="320"/>
      <c r="E55" s="320"/>
      <c r="F55" s="320"/>
      <c r="G55" s="321"/>
    </row>
    <row r="56" spans="1:7" ht="14.25" thickBot="1" thickTop="1">
      <c r="A56" s="34">
        <v>71013</v>
      </c>
      <c r="B56" s="40" t="s">
        <v>95</v>
      </c>
      <c r="C56" s="55"/>
      <c r="D56" s="56"/>
      <c r="E56" s="56"/>
      <c r="F56" s="56"/>
      <c r="G56" s="57"/>
    </row>
    <row r="57" spans="1:7" ht="13.5" thickTop="1">
      <c r="A57" s="12">
        <v>2110</v>
      </c>
      <c r="B57" s="12" t="s">
        <v>16</v>
      </c>
      <c r="C57" s="81">
        <v>41000</v>
      </c>
      <c r="D57" s="81">
        <v>3000</v>
      </c>
      <c r="E57" s="80">
        <f>C57+D57</f>
        <v>44000</v>
      </c>
      <c r="F57" s="81">
        <v>21800</v>
      </c>
      <c r="G57" s="46">
        <f>(F57/E57*100)</f>
        <v>49.54545454545455</v>
      </c>
    </row>
    <row r="58" spans="1:7" ht="12.75">
      <c r="A58" s="12"/>
      <c r="B58" s="12" t="s">
        <v>17</v>
      </c>
      <c r="C58" s="7"/>
      <c r="D58" s="7"/>
      <c r="E58" s="7"/>
      <c r="F58" s="7"/>
      <c r="G58" s="7"/>
    </row>
    <row r="59" spans="1:7" ht="12.75">
      <c r="A59" s="12"/>
      <c r="B59" s="12" t="s">
        <v>29</v>
      </c>
      <c r="C59" s="7"/>
      <c r="D59" s="7"/>
      <c r="E59" s="7"/>
      <c r="F59" s="7"/>
      <c r="G59" s="7"/>
    </row>
    <row r="60" spans="1:7" ht="13.5" thickBot="1">
      <c r="A60" s="19"/>
      <c r="B60" s="19" t="s">
        <v>30</v>
      </c>
      <c r="C60" s="69"/>
      <c r="D60" s="69"/>
      <c r="E60" s="69"/>
      <c r="F60" s="69"/>
      <c r="G60" s="69"/>
    </row>
    <row r="61" spans="1:7" ht="14.25" thickBot="1" thickTop="1">
      <c r="A61" s="34">
        <v>71014</v>
      </c>
      <c r="B61" s="40" t="s">
        <v>46</v>
      </c>
      <c r="C61" s="316"/>
      <c r="D61" s="317"/>
      <c r="E61" s="317"/>
      <c r="F61" s="317"/>
      <c r="G61" s="318"/>
    </row>
    <row r="62" spans="1:7" ht="13.5" thickTop="1">
      <c r="A62" s="12">
        <v>2110</v>
      </c>
      <c r="B62" s="12" t="s">
        <v>16</v>
      </c>
      <c r="C62" s="12"/>
      <c r="D62" s="12"/>
      <c r="E62" s="12"/>
      <c r="F62" s="12"/>
      <c r="G62" s="12"/>
    </row>
    <row r="63" spans="1:7" ht="12.75">
      <c r="A63" s="12"/>
      <c r="B63" s="12" t="s">
        <v>17</v>
      </c>
      <c r="C63" s="46">
        <v>2000</v>
      </c>
      <c r="D63" s="46">
        <v>0</v>
      </c>
      <c r="E63" s="80">
        <f>C63+D63</f>
        <v>2000</v>
      </c>
      <c r="F63" s="46">
        <v>1200</v>
      </c>
      <c r="G63" s="46">
        <f>(F63/E63*100)</f>
        <v>60</v>
      </c>
    </row>
    <row r="64" spans="1:7" ht="12.75">
      <c r="A64" s="12"/>
      <c r="B64" s="12" t="s">
        <v>29</v>
      </c>
      <c r="C64" s="12"/>
      <c r="D64" s="12"/>
      <c r="E64" s="12"/>
      <c r="F64" s="12"/>
      <c r="G64" s="12"/>
    </row>
    <row r="65" spans="1:7" ht="13.5" thickBot="1">
      <c r="A65" s="12"/>
      <c r="B65" s="12" t="s">
        <v>30</v>
      </c>
      <c r="C65" s="12"/>
      <c r="D65" s="12"/>
      <c r="E65" s="12"/>
      <c r="F65" s="12"/>
      <c r="G65" s="12"/>
    </row>
    <row r="66" spans="1:7" ht="14.25" thickBot="1" thickTop="1">
      <c r="A66" s="34">
        <v>71015</v>
      </c>
      <c r="B66" s="40" t="s">
        <v>47</v>
      </c>
      <c r="C66" s="316"/>
      <c r="D66" s="317"/>
      <c r="E66" s="317"/>
      <c r="F66" s="317"/>
      <c r="G66" s="318"/>
    </row>
    <row r="67" spans="1:7" ht="13.5" thickTop="1">
      <c r="A67" s="43" t="s">
        <v>101</v>
      </c>
      <c r="B67" s="24" t="s">
        <v>54</v>
      </c>
      <c r="C67" s="89"/>
      <c r="D67" s="113"/>
      <c r="E67" s="113"/>
      <c r="F67" s="157">
        <v>0</v>
      </c>
      <c r="G67" s="113"/>
    </row>
    <row r="68" spans="1:7" ht="12.75">
      <c r="A68" s="21" t="s">
        <v>100</v>
      </c>
      <c r="B68" s="16" t="s">
        <v>31</v>
      </c>
      <c r="C68" s="16"/>
      <c r="D68" s="16"/>
      <c r="E68" s="16">
        <f>SUM(C68,D68)</f>
        <v>0</v>
      </c>
      <c r="F68" s="16">
        <v>70.59</v>
      </c>
      <c r="G68" s="16"/>
    </row>
    <row r="69" spans="1:7" ht="12.75">
      <c r="A69" s="12">
        <v>2110</v>
      </c>
      <c r="B69" s="12" t="s">
        <v>16</v>
      </c>
      <c r="C69" s="12"/>
      <c r="D69" s="12"/>
      <c r="E69" s="12"/>
      <c r="F69" s="12"/>
      <c r="G69" s="12"/>
    </row>
    <row r="70" spans="1:7" ht="12.75">
      <c r="A70" s="12"/>
      <c r="B70" s="12" t="s">
        <v>17</v>
      </c>
      <c r="C70" s="46">
        <v>248689</v>
      </c>
      <c r="D70" s="46">
        <v>0</v>
      </c>
      <c r="E70" s="80">
        <f>C70+D70</f>
        <v>248689</v>
      </c>
      <c r="F70" s="46">
        <v>132550</v>
      </c>
      <c r="G70" s="46">
        <f>(F70/E70*100)</f>
        <v>53.2995025915903</v>
      </c>
    </row>
    <row r="71" spans="1:7" ht="12.75">
      <c r="A71" s="12"/>
      <c r="B71" s="12" t="s">
        <v>29</v>
      </c>
      <c r="C71" s="12"/>
      <c r="D71" s="12"/>
      <c r="E71" s="12"/>
      <c r="F71" s="12"/>
      <c r="G71" s="12"/>
    </row>
    <row r="72" spans="1:7" ht="13.5" thickBot="1">
      <c r="A72" s="12"/>
      <c r="B72" s="12" t="s">
        <v>30</v>
      </c>
      <c r="C72" s="12"/>
      <c r="D72" s="12"/>
      <c r="E72" s="12"/>
      <c r="F72" s="12"/>
      <c r="G72" s="12"/>
    </row>
    <row r="73" spans="1:7" ht="13.5" thickBot="1">
      <c r="A73" s="13"/>
      <c r="B73" s="13" t="s">
        <v>48</v>
      </c>
      <c r="C73" s="45">
        <f>SUM(C57,C63,C70)</f>
        <v>291689</v>
      </c>
      <c r="D73" s="45">
        <f>SUM(D57,D63,D68,D70)</f>
        <v>3000</v>
      </c>
      <c r="E73" s="45">
        <f>SUM(E57,E63,E70)</f>
        <v>294689</v>
      </c>
      <c r="F73" s="45">
        <f>SUM(F57,F63,F67,F68,F70)</f>
        <v>155620.59</v>
      </c>
      <c r="G73" s="45">
        <f>(F73/E73*100)</f>
        <v>52.808414973073305</v>
      </c>
    </row>
    <row r="74" spans="1:7" ht="13.5" thickBot="1">
      <c r="A74" s="27">
        <v>750</v>
      </c>
      <c r="B74" s="38" t="s">
        <v>49</v>
      </c>
      <c r="C74" s="319"/>
      <c r="D74" s="320"/>
      <c r="E74" s="320"/>
      <c r="F74" s="320"/>
      <c r="G74" s="321"/>
    </row>
    <row r="75" spans="1:7" ht="14.25" thickBot="1" thickTop="1">
      <c r="A75" s="34">
        <v>75011</v>
      </c>
      <c r="B75" s="34" t="s">
        <v>50</v>
      </c>
      <c r="C75" s="325"/>
      <c r="D75" s="326"/>
      <c r="E75" s="326"/>
      <c r="F75" s="326"/>
      <c r="G75" s="327"/>
    </row>
    <row r="76" spans="1:7" ht="13.5" thickTop="1">
      <c r="A76" s="12">
        <v>2110</v>
      </c>
      <c r="B76" s="12" t="s">
        <v>16</v>
      </c>
      <c r="C76" s="12"/>
      <c r="D76" s="12"/>
      <c r="E76" s="12"/>
      <c r="F76" s="12"/>
      <c r="G76" s="12"/>
    </row>
    <row r="77" spans="1:7" ht="12.75">
      <c r="A77" s="12"/>
      <c r="B77" s="12" t="s">
        <v>17</v>
      </c>
      <c r="C77" s="46">
        <v>98039</v>
      </c>
      <c r="D77" s="46">
        <v>4800</v>
      </c>
      <c r="E77" s="80">
        <f>C77+D77</f>
        <v>102839</v>
      </c>
      <c r="F77" s="46">
        <v>52462</v>
      </c>
      <c r="G77" s="46">
        <f>(F77/E77*100)</f>
        <v>51.013720475695024</v>
      </c>
    </row>
    <row r="78" spans="1:7" ht="12.75">
      <c r="A78" s="12"/>
      <c r="B78" s="12" t="s">
        <v>29</v>
      </c>
      <c r="C78" s="12"/>
      <c r="D78" s="12"/>
      <c r="E78" s="12"/>
      <c r="F78" s="12"/>
      <c r="G78" s="12"/>
    </row>
    <row r="79" spans="1:7" ht="13.5" thickBot="1">
      <c r="A79" s="12"/>
      <c r="B79" s="12" t="s">
        <v>30</v>
      </c>
      <c r="C79" s="12"/>
      <c r="D79" s="12"/>
      <c r="E79" s="12"/>
      <c r="F79" s="12"/>
      <c r="G79" s="12"/>
    </row>
    <row r="80" spans="1:7" ht="14.25" thickBot="1" thickTop="1">
      <c r="A80" s="34">
        <v>75020</v>
      </c>
      <c r="B80" s="34" t="s">
        <v>163</v>
      </c>
      <c r="C80" s="316"/>
      <c r="D80" s="317"/>
      <c r="E80" s="317"/>
      <c r="F80" s="317"/>
      <c r="G80" s="318"/>
    </row>
    <row r="81" spans="1:7" ht="13.5" thickTop="1">
      <c r="A81" s="31" t="s">
        <v>102</v>
      </c>
      <c r="B81" s="26" t="s">
        <v>51</v>
      </c>
      <c r="C81" s="49">
        <v>648000</v>
      </c>
      <c r="D81" s="47">
        <v>0</v>
      </c>
      <c r="E81" s="80">
        <f>C81+D81</f>
        <v>648000</v>
      </c>
      <c r="F81" s="49">
        <v>318043.5</v>
      </c>
      <c r="G81" s="49">
        <f>(F81/E81*100)</f>
        <v>49.08078703703704</v>
      </c>
    </row>
    <row r="82" spans="1:7" ht="12.75">
      <c r="A82" s="59" t="s">
        <v>103</v>
      </c>
      <c r="B82" s="60" t="s">
        <v>52</v>
      </c>
      <c r="C82" s="70"/>
      <c r="D82" s="70"/>
      <c r="E82" s="70"/>
      <c r="F82" s="70"/>
      <c r="G82" s="17"/>
    </row>
    <row r="83" spans="1:7" ht="12.75">
      <c r="A83" s="18"/>
      <c r="B83" s="26" t="s">
        <v>53</v>
      </c>
      <c r="C83" s="49">
        <v>1742</v>
      </c>
      <c r="D83" s="49"/>
      <c r="E83" s="80">
        <f>C83+D83</f>
        <v>1742</v>
      </c>
      <c r="F83" s="49">
        <v>1741.8</v>
      </c>
      <c r="G83" s="49">
        <f>(F83/E83*100)</f>
        <v>99.98851894374282</v>
      </c>
    </row>
    <row r="84" spans="1:7" ht="25.5">
      <c r="A84" s="192" t="s">
        <v>146</v>
      </c>
      <c r="B84" s="191" t="s">
        <v>156</v>
      </c>
      <c r="C84" s="49"/>
      <c r="D84" s="49"/>
      <c r="E84" s="47"/>
      <c r="F84" s="49">
        <v>100</v>
      </c>
      <c r="G84" s="49"/>
    </row>
    <row r="85" spans="1:7" ht="12.75">
      <c r="A85" s="21" t="s">
        <v>101</v>
      </c>
      <c r="B85" s="24" t="s">
        <v>54</v>
      </c>
      <c r="C85" s="47">
        <v>2000</v>
      </c>
      <c r="D85" s="47">
        <v>0</v>
      </c>
      <c r="E85" s="49">
        <f>C85+D85</f>
        <v>2000</v>
      </c>
      <c r="F85" s="47">
        <v>1957.05</v>
      </c>
      <c r="G85" s="49">
        <f>(F85/E85*100)</f>
        <v>97.85249999999999</v>
      </c>
    </row>
    <row r="86" spans="1:7" ht="25.5">
      <c r="A86" s="220" t="s">
        <v>104</v>
      </c>
      <c r="B86" s="221" t="s">
        <v>55</v>
      </c>
      <c r="C86" s="214"/>
      <c r="D86" s="214"/>
      <c r="E86" s="214"/>
      <c r="F86" s="214"/>
      <c r="G86" s="222"/>
    </row>
    <row r="87" spans="1:7" ht="51">
      <c r="A87" s="223"/>
      <c r="B87" s="224" t="s">
        <v>164</v>
      </c>
      <c r="C87" s="225">
        <v>15880</v>
      </c>
      <c r="D87" s="225">
        <v>0</v>
      </c>
      <c r="E87" s="226">
        <f>C87+D87</f>
        <v>15880</v>
      </c>
      <c r="F87" s="223">
        <v>8062.92</v>
      </c>
      <c r="G87" s="225">
        <f>(F87/E87*100)</f>
        <v>50.77405541561713</v>
      </c>
    </row>
    <row r="88" spans="1:7" ht="12.75">
      <c r="A88" s="21" t="s">
        <v>106</v>
      </c>
      <c r="B88" s="24" t="s">
        <v>56</v>
      </c>
      <c r="C88" s="16"/>
      <c r="D88" s="16">
        <v>0</v>
      </c>
      <c r="E88" s="16">
        <v>0</v>
      </c>
      <c r="F88" s="16">
        <v>6.05</v>
      </c>
      <c r="G88" s="47"/>
    </row>
    <row r="89" spans="1:7" ht="12.75">
      <c r="A89" s="61" t="s">
        <v>100</v>
      </c>
      <c r="B89" s="24" t="s">
        <v>31</v>
      </c>
      <c r="C89" s="47">
        <v>60000</v>
      </c>
      <c r="D89" s="47">
        <v>0</v>
      </c>
      <c r="E89" s="80">
        <f>C89+D89</f>
        <v>60000</v>
      </c>
      <c r="F89" s="16">
        <v>38510.48</v>
      </c>
      <c r="G89" s="47">
        <f>(F89/E89*100)</f>
        <v>64.18413333333334</v>
      </c>
    </row>
    <row r="90" spans="1:7" ht="12.75">
      <c r="A90" s="61" t="s">
        <v>126</v>
      </c>
      <c r="B90" s="24" t="s">
        <v>127</v>
      </c>
      <c r="C90" s="16"/>
      <c r="D90" s="47"/>
      <c r="E90" s="47">
        <f>C90+D90</f>
        <v>0</v>
      </c>
      <c r="F90" s="47">
        <v>0</v>
      </c>
      <c r="G90" s="47"/>
    </row>
    <row r="91" spans="1:7" ht="12.75">
      <c r="A91" s="21" t="s">
        <v>107</v>
      </c>
      <c r="B91" s="24" t="s">
        <v>57</v>
      </c>
      <c r="C91" s="16"/>
      <c r="D91" s="47"/>
      <c r="E91" s="80">
        <f>C91+D91</f>
        <v>0</v>
      </c>
      <c r="F91" s="47">
        <v>180496.43</v>
      </c>
      <c r="G91" s="47"/>
    </row>
    <row r="92" spans="1:7" ht="12.75">
      <c r="A92" s="12">
        <v>2360</v>
      </c>
      <c r="B92" s="25" t="s">
        <v>58</v>
      </c>
      <c r="C92" s="12"/>
      <c r="D92" s="12"/>
      <c r="E92" s="17"/>
      <c r="F92" s="12"/>
      <c r="G92" s="12"/>
    </row>
    <row r="93" spans="1:7" ht="12.75">
      <c r="A93" s="12"/>
      <c r="B93" s="25" t="s">
        <v>59</v>
      </c>
      <c r="C93" s="46">
        <v>55000</v>
      </c>
      <c r="D93" s="80">
        <v>17000</v>
      </c>
      <c r="E93" s="46">
        <f>C93+D93</f>
        <v>72000</v>
      </c>
      <c r="F93" s="12">
        <v>98918.82</v>
      </c>
      <c r="G93" s="46">
        <f>(F93/E93*100)</f>
        <v>137.38725</v>
      </c>
    </row>
    <row r="94" spans="1:7" ht="12.75">
      <c r="A94" s="12"/>
      <c r="B94" s="25" t="s">
        <v>60</v>
      </c>
      <c r="C94" s="12"/>
      <c r="D94" s="12"/>
      <c r="E94" s="12"/>
      <c r="F94" s="12"/>
      <c r="G94" s="12"/>
    </row>
    <row r="95" spans="1:7" ht="13.5" thickBot="1">
      <c r="A95" s="18"/>
      <c r="B95" s="26" t="s">
        <v>116</v>
      </c>
      <c r="C95" s="18"/>
      <c r="D95" s="18"/>
      <c r="E95" s="18"/>
      <c r="F95" s="18"/>
      <c r="G95" s="18"/>
    </row>
    <row r="96" spans="1:7" ht="14.25" thickBot="1" thickTop="1">
      <c r="A96" s="71">
        <v>75045</v>
      </c>
      <c r="B96" s="71" t="s">
        <v>165</v>
      </c>
      <c r="C96" s="328"/>
      <c r="D96" s="329"/>
      <c r="E96" s="329"/>
      <c r="F96" s="329"/>
      <c r="G96" s="330"/>
    </row>
    <row r="97" spans="1:7" ht="12.75">
      <c r="A97" s="76">
        <v>2110</v>
      </c>
      <c r="B97" s="76" t="s">
        <v>16</v>
      </c>
      <c r="C97" s="76"/>
      <c r="D97" s="76"/>
      <c r="E97" s="76"/>
      <c r="F97" s="76"/>
      <c r="G97" s="76"/>
    </row>
    <row r="98" spans="1:7" ht="12.75">
      <c r="A98" s="12"/>
      <c r="B98" s="12" t="s">
        <v>17</v>
      </c>
      <c r="C98" s="46">
        <v>9000</v>
      </c>
      <c r="D98" s="46">
        <v>-24</v>
      </c>
      <c r="E98" s="80">
        <f>C98+D98</f>
        <v>8976</v>
      </c>
      <c r="F98" s="46">
        <v>8975.88</v>
      </c>
      <c r="G98" s="46">
        <f>(F98/E98*100)</f>
        <v>99.99866310160427</v>
      </c>
    </row>
    <row r="99" spans="1:7" ht="12.75">
      <c r="A99" s="12"/>
      <c r="B99" s="12" t="s">
        <v>29</v>
      </c>
      <c r="C99" s="12"/>
      <c r="D99" s="12"/>
      <c r="E99" s="12"/>
      <c r="F99" s="12"/>
      <c r="G99" s="12"/>
    </row>
    <row r="100" spans="1:7" ht="13.5" thickBot="1">
      <c r="A100" s="19"/>
      <c r="B100" s="19" t="s">
        <v>30</v>
      </c>
      <c r="C100" s="19"/>
      <c r="D100" s="19"/>
      <c r="E100" s="19"/>
      <c r="F100" s="19"/>
      <c r="G100" s="19"/>
    </row>
    <row r="101" spans="1:7" ht="15.75" customHeight="1" thickBot="1">
      <c r="A101" s="20"/>
      <c r="B101" s="20" t="s">
        <v>61</v>
      </c>
      <c r="C101" s="48">
        <f>SUM(C77,C81,C83,C85,C87,C89,C93,C98)</f>
        <v>889661</v>
      </c>
      <c r="D101" s="48">
        <f>SUM(D77,D81,D83,D85,D87,D89,D93,D98)</f>
        <v>21776</v>
      </c>
      <c r="E101" s="48">
        <f>SUM(E77,E81,E83,E85,E87,E89,E93,E98)</f>
        <v>911437</v>
      </c>
      <c r="F101" s="48">
        <f>SUM(F77,F81,F83,F84,F85,F87,F88,F89,F90,F91,F93,F98)</f>
        <v>709274.93</v>
      </c>
      <c r="G101" s="48">
        <f>(F101/E101*100)</f>
        <v>77.81941373896386</v>
      </c>
    </row>
    <row r="102" spans="1:7" ht="12" customHeight="1">
      <c r="A102" s="79">
        <v>754</v>
      </c>
      <c r="B102" s="51" t="s">
        <v>62</v>
      </c>
      <c r="C102" s="322"/>
      <c r="D102" s="323"/>
      <c r="E102" s="323"/>
      <c r="F102" s="323"/>
      <c r="G102" s="324"/>
    </row>
    <row r="103" spans="1:7" ht="13.5" thickBot="1">
      <c r="A103" s="12"/>
      <c r="B103" s="41" t="s">
        <v>63</v>
      </c>
      <c r="C103" s="322"/>
      <c r="D103" s="323"/>
      <c r="E103" s="323"/>
      <c r="F103" s="323"/>
      <c r="G103" s="324"/>
    </row>
    <row r="104" spans="1:7" ht="14.25" thickBot="1" thickTop="1">
      <c r="A104" s="34">
        <v>75411</v>
      </c>
      <c r="B104" s="42" t="s">
        <v>90</v>
      </c>
      <c r="C104" s="325"/>
      <c r="D104" s="326"/>
      <c r="E104" s="326"/>
      <c r="F104" s="326"/>
      <c r="G104" s="327"/>
    </row>
    <row r="105" spans="1:7" ht="13.5" thickTop="1">
      <c r="A105" s="30" t="s">
        <v>100</v>
      </c>
      <c r="B105" s="29" t="s">
        <v>31</v>
      </c>
      <c r="C105" s="18"/>
      <c r="D105" s="18">
        <v>0</v>
      </c>
      <c r="E105" s="18">
        <f>SUM(C105,D105)</f>
        <v>0</v>
      </c>
      <c r="F105" s="18">
        <v>750.31</v>
      </c>
      <c r="G105" s="49">
        <v>0</v>
      </c>
    </row>
    <row r="106" spans="1:7" ht="12.75">
      <c r="A106" s="23" t="s">
        <v>107</v>
      </c>
      <c r="B106" s="24" t="s">
        <v>57</v>
      </c>
      <c r="C106" s="12"/>
      <c r="D106" s="12"/>
      <c r="E106" s="12"/>
      <c r="F106" s="12">
        <v>35.01</v>
      </c>
      <c r="G106" s="46">
        <v>0</v>
      </c>
    </row>
    <row r="107" spans="1:7" ht="12.75">
      <c r="A107" s="17">
        <v>2110</v>
      </c>
      <c r="B107" s="143" t="s">
        <v>16</v>
      </c>
      <c r="C107" s="17"/>
      <c r="D107" s="17"/>
      <c r="E107" s="17"/>
      <c r="F107" s="17"/>
      <c r="G107" s="17"/>
    </row>
    <row r="108" spans="1:7" ht="12.75">
      <c r="A108" s="12"/>
      <c r="B108" s="9" t="s">
        <v>17</v>
      </c>
      <c r="C108" s="46">
        <v>2887000</v>
      </c>
      <c r="D108" s="46"/>
      <c r="E108" s="80">
        <f>C108+D108</f>
        <v>2887000</v>
      </c>
      <c r="F108" s="46">
        <v>1644000</v>
      </c>
      <c r="G108" s="46">
        <f>(F108/E108*100)</f>
        <v>56.944925528229994</v>
      </c>
    </row>
    <row r="109" spans="1:7" ht="12.75">
      <c r="A109" s="12"/>
      <c r="B109" s="9" t="s">
        <v>29</v>
      </c>
      <c r="C109" s="12"/>
      <c r="D109" s="12"/>
      <c r="E109" s="12"/>
      <c r="F109" s="12"/>
      <c r="G109" s="12"/>
    </row>
    <row r="110" spans="1:7" ht="12.75">
      <c r="A110" s="18"/>
      <c r="B110" s="62" t="s">
        <v>30</v>
      </c>
      <c r="C110" s="18"/>
      <c r="D110" s="18"/>
      <c r="E110" s="18"/>
      <c r="F110" s="18"/>
      <c r="G110" s="18"/>
    </row>
    <row r="111" spans="1:7" ht="12.75">
      <c r="A111" s="12">
        <v>2360</v>
      </c>
      <c r="B111" s="25" t="s">
        <v>58</v>
      </c>
      <c r="C111" s="12"/>
      <c r="D111" s="12"/>
      <c r="E111" s="12">
        <v>0</v>
      </c>
      <c r="F111" s="46">
        <v>324</v>
      </c>
      <c r="G111" s="46">
        <v>0</v>
      </c>
    </row>
    <row r="112" spans="1:7" ht="12.75">
      <c r="A112" s="12"/>
      <c r="B112" s="25" t="s">
        <v>59</v>
      </c>
      <c r="C112" s="12"/>
      <c r="D112" s="12"/>
      <c r="E112" s="12"/>
      <c r="F112" s="12"/>
      <c r="G112" s="12"/>
    </row>
    <row r="113" spans="1:7" ht="12.75">
      <c r="A113" s="12"/>
      <c r="B113" s="25" t="s">
        <v>60</v>
      </c>
      <c r="C113" s="12"/>
      <c r="D113" s="12"/>
      <c r="E113" s="12"/>
      <c r="F113" s="12"/>
      <c r="G113" s="12"/>
    </row>
    <row r="114" spans="1:7" ht="13.5" thickBot="1">
      <c r="A114" s="18"/>
      <c r="B114" s="26" t="s">
        <v>145</v>
      </c>
      <c r="C114" s="18"/>
      <c r="D114" s="18"/>
      <c r="E114" s="18"/>
      <c r="F114" s="18"/>
      <c r="G114" s="18"/>
    </row>
    <row r="115" spans="1:7" ht="12.75" hidden="1">
      <c r="A115" s="17">
        <v>6300</v>
      </c>
      <c r="B115" s="132" t="s">
        <v>122</v>
      </c>
      <c r="C115" s="17"/>
      <c r="D115" s="70">
        <v>0</v>
      </c>
      <c r="E115" s="70">
        <f>C115+D115</f>
        <v>0</v>
      </c>
      <c r="F115" s="70">
        <v>0</v>
      </c>
      <c r="G115" s="70" t="e">
        <f>(F115/E115*100)</f>
        <v>#DIV/0!</v>
      </c>
    </row>
    <row r="116" spans="1:7" ht="12.75" hidden="1">
      <c r="A116" s="12"/>
      <c r="B116" s="15" t="s">
        <v>123</v>
      </c>
      <c r="C116" s="12"/>
      <c r="D116" s="12"/>
      <c r="E116" s="18"/>
      <c r="F116" s="12"/>
      <c r="G116" s="12"/>
    </row>
    <row r="117" spans="1:7" s="143" customFormat="1" ht="12.75" hidden="1">
      <c r="A117" s="17">
        <v>6410</v>
      </c>
      <c r="B117" s="60" t="s">
        <v>117</v>
      </c>
      <c r="C117" s="70">
        <v>0</v>
      </c>
      <c r="D117" s="70"/>
      <c r="E117" s="80">
        <f>C117+D117</f>
        <v>0</v>
      </c>
      <c r="F117" s="70">
        <v>0</v>
      </c>
      <c r="G117" s="70" t="e">
        <f>(F117/E117*100)</f>
        <v>#DIV/0!</v>
      </c>
    </row>
    <row r="118" spans="1:7" ht="12.75" hidden="1">
      <c r="A118" s="12"/>
      <c r="B118" s="25" t="s">
        <v>118</v>
      </c>
      <c r="C118" s="12"/>
      <c r="D118" s="12"/>
      <c r="E118" s="12"/>
      <c r="F118" s="12"/>
      <c r="G118" s="12"/>
    </row>
    <row r="119" spans="1:7" ht="12.75" hidden="1">
      <c r="A119" s="17">
        <v>6610</v>
      </c>
      <c r="B119" s="60" t="s">
        <v>128</v>
      </c>
      <c r="C119" s="17"/>
      <c r="D119" s="17"/>
      <c r="E119" s="17"/>
      <c r="F119" s="17"/>
      <c r="G119" s="17"/>
    </row>
    <row r="120" spans="1:7" ht="12.75" hidden="1">
      <c r="A120" s="12"/>
      <c r="B120" s="25" t="s">
        <v>114</v>
      </c>
      <c r="C120" s="12"/>
      <c r="D120" s="12"/>
      <c r="E120" s="12"/>
      <c r="F120" s="12"/>
      <c r="G120" s="12"/>
    </row>
    <row r="121" spans="1:7" ht="13.5" hidden="1" thickBot="1">
      <c r="A121" s="12"/>
      <c r="B121" s="25" t="s">
        <v>115</v>
      </c>
      <c r="C121" s="12"/>
      <c r="D121" s="46">
        <v>0</v>
      </c>
      <c r="E121" s="80">
        <f>C121+D121</f>
        <v>0</v>
      </c>
      <c r="F121" s="46">
        <v>0</v>
      </c>
      <c r="G121" s="46" t="e">
        <f>(F121/E121*100)</f>
        <v>#DIV/0!</v>
      </c>
    </row>
    <row r="122" spans="1:7" ht="14.25" thickBot="1" thickTop="1">
      <c r="A122" s="117">
        <v>75414</v>
      </c>
      <c r="B122" s="150" t="s">
        <v>143</v>
      </c>
      <c r="C122" s="147"/>
      <c r="D122" s="147"/>
      <c r="E122" s="148"/>
      <c r="F122" s="148"/>
      <c r="G122" s="149"/>
    </row>
    <row r="123" spans="1:7" ht="13.5" thickTop="1">
      <c r="A123" s="12">
        <v>2110</v>
      </c>
      <c r="B123" s="76" t="s">
        <v>16</v>
      </c>
      <c r="C123" s="46">
        <v>0</v>
      </c>
      <c r="D123" s="12">
        <v>4000</v>
      </c>
      <c r="E123" s="80">
        <f>C123+D123</f>
        <v>4000</v>
      </c>
      <c r="F123" s="46">
        <v>4000</v>
      </c>
      <c r="G123" s="46">
        <f>(F123/E123*100)</f>
        <v>100</v>
      </c>
    </row>
    <row r="124" spans="1:7" ht="12.75">
      <c r="A124" s="12"/>
      <c r="B124" s="12" t="s">
        <v>17</v>
      </c>
      <c r="C124" s="12"/>
      <c r="D124" s="12"/>
      <c r="E124" s="46"/>
      <c r="F124" s="46"/>
      <c r="G124" s="46"/>
    </row>
    <row r="125" spans="1:7" ht="12.75">
      <c r="A125" s="12"/>
      <c r="B125" s="12" t="s">
        <v>29</v>
      </c>
      <c r="C125" s="12"/>
      <c r="D125" s="12"/>
      <c r="E125" s="46"/>
      <c r="F125" s="46"/>
      <c r="G125" s="46"/>
    </row>
    <row r="126" spans="1:7" ht="13.5" thickBot="1">
      <c r="A126" s="19"/>
      <c r="B126" s="19" t="s">
        <v>30</v>
      </c>
      <c r="C126" s="19"/>
      <c r="D126" s="19"/>
      <c r="E126" s="50"/>
      <c r="F126" s="50"/>
      <c r="G126" s="46"/>
    </row>
    <row r="127" spans="1:7" ht="13.5" thickBot="1">
      <c r="A127" s="20"/>
      <c r="B127" s="20" t="s">
        <v>64</v>
      </c>
      <c r="C127" s="48">
        <f>SUM(C108:C123)</f>
        <v>2887000</v>
      </c>
      <c r="D127" s="48">
        <f>SUM(D108:D123)</f>
        <v>4000</v>
      </c>
      <c r="E127" s="48">
        <f>SUM(E108:E123)</f>
        <v>2891000</v>
      </c>
      <c r="F127" s="48">
        <f>SUM(F105:F106,F108,F111,F123)</f>
        <v>1649109.32</v>
      </c>
      <c r="G127" s="45">
        <f>(F127/E127*100)</f>
        <v>57.042868211691456</v>
      </c>
    </row>
    <row r="128" spans="1:7" ht="51.75" thickBot="1">
      <c r="A128" s="228">
        <v>756</v>
      </c>
      <c r="B128" s="227" t="s">
        <v>166</v>
      </c>
      <c r="C128" s="319"/>
      <c r="D128" s="320"/>
      <c r="E128" s="320"/>
      <c r="F128" s="320"/>
      <c r="G128" s="321"/>
    </row>
    <row r="129" spans="1:7" ht="13.5" thickTop="1">
      <c r="A129" s="43">
        <v>75622</v>
      </c>
      <c r="B129" s="35" t="s">
        <v>65</v>
      </c>
      <c r="C129" s="322"/>
      <c r="D129" s="323"/>
      <c r="E129" s="323"/>
      <c r="F129" s="323"/>
      <c r="G129" s="324"/>
    </row>
    <row r="130" spans="1:7" ht="13.5" thickBot="1">
      <c r="A130" s="37"/>
      <c r="B130" s="36" t="s">
        <v>66</v>
      </c>
      <c r="C130" s="325"/>
      <c r="D130" s="326"/>
      <c r="E130" s="326"/>
      <c r="F130" s="326"/>
      <c r="G130" s="327"/>
    </row>
    <row r="131" spans="1:7" ht="13.5" thickTop="1">
      <c r="A131" s="63" t="s">
        <v>96</v>
      </c>
      <c r="B131" s="64" t="s">
        <v>67</v>
      </c>
      <c r="C131" s="85">
        <v>2498377</v>
      </c>
      <c r="D131" s="85">
        <v>0</v>
      </c>
      <c r="E131" s="80">
        <f>C131+D131</f>
        <v>2498377</v>
      </c>
      <c r="F131" s="85">
        <v>1007482</v>
      </c>
      <c r="G131" s="54">
        <f>(F131/E131*100)</f>
        <v>40.32545928816988</v>
      </c>
    </row>
    <row r="132" spans="1:7" ht="13.5" thickBot="1">
      <c r="A132" s="28" t="s">
        <v>98</v>
      </c>
      <c r="B132" s="19" t="s">
        <v>97</v>
      </c>
      <c r="C132" s="50">
        <v>40000</v>
      </c>
      <c r="D132" s="50">
        <v>0</v>
      </c>
      <c r="E132" s="152">
        <f>C132+D132</f>
        <v>40000</v>
      </c>
      <c r="F132" s="50">
        <v>34781.13</v>
      </c>
      <c r="G132" s="50">
        <f>(F132/E132*100)</f>
        <v>86.95282499999999</v>
      </c>
    </row>
    <row r="133" spans="1:7" ht="13.5" thickBot="1">
      <c r="A133" s="20"/>
      <c r="B133" s="20" t="s">
        <v>110</v>
      </c>
      <c r="C133" s="48">
        <f>SUM(C131:C132)</f>
        <v>2538377</v>
      </c>
      <c r="D133" s="48">
        <f>SUM(D131:D132)</f>
        <v>0</v>
      </c>
      <c r="E133" s="48">
        <f>SUM(E131:E132)</f>
        <v>2538377</v>
      </c>
      <c r="F133" s="48">
        <f>SUM(F131:F132)</f>
        <v>1042263.13</v>
      </c>
      <c r="G133" s="48">
        <f>(F133/E133*100)</f>
        <v>41.06021800544206</v>
      </c>
    </row>
    <row r="134" spans="1:7" ht="13.5" thickBot="1">
      <c r="A134" s="27">
        <v>758</v>
      </c>
      <c r="B134" s="14" t="s">
        <v>68</v>
      </c>
      <c r="C134" s="333"/>
      <c r="D134" s="334"/>
      <c r="E134" s="334"/>
      <c r="F134" s="334"/>
      <c r="G134" s="335"/>
    </row>
    <row r="135" spans="1:7" ht="13.5" thickTop="1">
      <c r="A135" s="35">
        <v>75801</v>
      </c>
      <c r="B135" s="35" t="s">
        <v>69</v>
      </c>
      <c r="C135" s="336"/>
      <c r="D135" s="337"/>
      <c r="E135" s="337"/>
      <c r="F135" s="337"/>
      <c r="G135" s="338"/>
    </row>
    <row r="136" spans="1:7" ht="13.5" thickBot="1">
      <c r="A136" s="36"/>
      <c r="B136" s="36" t="s">
        <v>70</v>
      </c>
      <c r="C136" s="339"/>
      <c r="D136" s="340"/>
      <c r="E136" s="340"/>
      <c r="F136" s="340"/>
      <c r="G136" s="341"/>
    </row>
    <row r="137" spans="1:7" ht="14.25" thickBot="1" thickTop="1">
      <c r="A137" s="72">
        <v>2920</v>
      </c>
      <c r="B137" s="72" t="s">
        <v>71</v>
      </c>
      <c r="C137" s="73">
        <v>15528072</v>
      </c>
      <c r="D137" s="70">
        <v>-114673</v>
      </c>
      <c r="E137" s="80">
        <f>C137+D137</f>
        <v>15413399</v>
      </c>
      <c r="F137" s="93">
        <v>9485168</v>
      </c>
      <c r="G137" s="66">
        <f>(F137/E137*100)</f>
        <v>61.5384575459313</v>
      </c>
    </row>
    <row r="138" spans="1:7" ht="14.25" thickBot="1" thickTop="1">
      <c r="A138" s="34">
        <v>75803</v>
      </c>
      <c r="B138" s="34" t="s">
        <v>72</v>
      </c>
      <c r="C138" s="316"/>
      <c r="D138" s="317"/>
      <c r="E138" s="317"/>
      <c r="F138" s="317"/>
      <c r="G138" s="318"/>
    </row>
    <row r="139" spans="1:7" ht="14.25" thickBot="1" thickTop="1">
      <c r="A139" s="12">
        <v>2920</v>
      </c>
      <c r="B139" s="12" t="s">
        <v>71</v>
      </c>
      <c r="C139" s="46">
        <v>4209399</v>
      </c>
      <c r="D139" s="46"/>
      <c r="E139" s="80">
        <f>C139+D139</f>
        <v>4209399</v>
      </c>
      <c r="F139" s="46">
        <v>2104698</v>
      </c>
      <c r="G139" s="46">
        <f>(F139/E139*100)</f>
        <v>49.9999643654593</v>
      </c>
    </row>
    <row r="140" spans="1:7" ht="14.25" thickBot="1" thickTop="1">
      <c r="A140" s="35">
        <v>75832</v>
      </c>
      <c r="B140" s="35" t="s">
        <v>94</v>
      </c>
      <c r="C140" s="314"/>
      <c r="D140" s="315"/>
      <c r="E140" s="315"/>
      <c r="F140" s="315"/>
      <c r="G140" s="332"/>
    </row>
    <row r="141" spans="1:7" ht="14.25" thickBot="1" thickTop="1">
      <c r="A141" s="72">
        <v>2920</v>
      </c>
      <c r="B141" s="72" t="s">
        <v>71</v>
      </c>
      <c r="C141" s="73">
        <v>2630832</v>
      </c>
      <c r="D141" s="72">
        <v>0</v>
      </c>
      <c r="E141" s="229">
        <f>C141+D141</f>
        <v>2630832</v>
      </c>
      <c r="F141" s="73">
        <v>1315416</v>
      </c>
      <c r="G141" s="73">
        <f>(F141/E141*100)</f>
        <v>50</v>
      </c>
    </row>
    <row r="142" spans="1:7" ht="13.5" thickBot="1">
      <c r="A142" s="20"/>
      <c r="B142" s="20" t="s">
        <v>73</v>
      </c>
      <c r="C142" s="48">
        <f>SUM(C137,C139,C141)</f>
        <v>22368303</v>
      </c>
      <c r="D142" s="48">
        <f>SUM(D137,D141)</f>
        <v>-114673</v>
      </c>
      <c r="E142" s="45">
        <f>SUM(E137,E139,E141)</f>
        <v>22253630</v>
      </c>
      <c r="F142" s="48">
        <f>SUM(F137,F139,F141)</f>
        <v>12905282</v>
      </c>
      <c r="G142" s="48">
        <f>(F142/E142*100)</f>
        <v>57.99180628059333</v>
      </c>
    </row>
    <row r="143" spans="1:7" ht="13.5" thickBot="1">
      <c r="A143" s="27">
        <v>801</v>
      </c>
      <c r="B143" s="14" t="s">
        <v>74</v>
      </c>
      <c r="C143" s="319"/>
      <c r="D143" s="320"/>
      <c r="E143" s="320"/>
      <c r="F143" s="320"/>
      <c r="G143" s="321"/>
    </row>
    <row r="144" spans="1:7" ht="14.25" thickBot="1" thickTop="1">
      <c r="A144" s="34">
        <v>80102</v>
      </c>
      <c r="B144" s="34" t="s">
        <v>75</v>
      </c>
      <c r="C144" s="325"/>
      <c r="D144" s="326"/>
      <c r="E144" s="326"/>
      <c r="F144" s="326"/>
      <c r="G144" s="327"/>
    </row>
    <row r="145" spans="1:7" ht="14.25" thickBot="1" thickTop="1">
      <c r="A145" s="21" t="s">
        <v>100</v>
      </c>
      <c r="B145" s="24" t="s">
        <v>31</v>
      </c>
      <c r="C145" s="17"/>
      <c r="D145" s="17"/>
      <c r="E145" s="17">
        <f>SUM(C145,D145)</f>
        <v>0</v>
      </c>
      <c r="F145" s="17">
        <v>1464.07</v>
      </c>
      <c r="G145" s="70">
        <v>0</v>
      </c>
    </row>
    <row r="146" spans="1:7" ht="14.25" thickBot="1" thickTop="1">
      <c r="A146" s="34">
        <v>80120</v>
      </c>
      <c r="B146" s="34" t="s">
        <v>76</v>
      </c>
      <c r="C146" s="316"/>
      <c r="D146" s="317"/>
      <c r="E146" s="317"/>
      <c r="F146" s="317"/>
      <c r="G146" s="318"/>
    </row>
    <row r="147" spans="1:7" s="181" customFormat="1" ht="68.25" customHeight="1" thickTop="1">
      <c r="A147" s="232" t="s">
        <v>104</v>
      </c>
      <c r="B147" s="231" t="s">
        <v>167</v>
      </c>
      <c r="C147" s="233">
        <v>26000</v>
      </c>
      <c r="D147" s="233"/>
      <c r="E147" s="226">
        <f>C147+D147</f>
        <v>26000</v>
      </c>
      <c r="F147" s="234">
        <v>14452.5</v>
      </c>
      <c r="G147" s="233">
        <f>(F147/E147*100)</f>
        <v>55.58653846153846</v>
      </c>
    </row>
    <row r="148" spans="1:7" ht="16.5" customHeight="1">
      <c r="A148" s="61" t="s">
        <v>106</v>
      </c>
      <c r="B148" s="230" t="s">
        <v>56</v>
      </c>
      <c r="C148" s="47"/>
      <c r="D148" s="47"/>
      <c r="E148" s="47"/>
      <c r="F148" s="126">
        <v>0.8</v>
      </c>
      <c r="G148" s="47"/>
    </row>
    <row r="149" spans="1:7" ht="12.75">
      <c r="A149" s="21" t="s">
        <v>100</v>
      </c>
      <c r="B149" s="24" t="s">
        <v>31</v>
      </c>
      <c r="C149" s="16"/>
      <c r="D149" s="16"/>
      <c r="E149" s="16">
        <f>SUM(C149,D149)</f>
        <v>0</v>
      </c>
      <c r="F149" s="47">
        <v>1507</v>
      </c>
      <c r="G149" s="70">
        <v>0</v>
      </c>
    </row>
    <row r="150" spans="1:7" ht="13.5" thickBot="1">
      <c r="A150" s="22" t="s">
        <v>107</v>
      </c>
      <c r="B150" s="24" t="s">
        <v>57</v>
      </c>
      <c r="C150" s="52"/>
      <c r="D150" s="65">
        <v>0</v>
      </c>
      <c r="E150" s="65">
        <f>C150+D150</f>
        <v>0</v>
      </c>
      <c r="F150" s="65">
        <v>0</v>
      </c>
      <c r="G150" s="65">
        <v>0</v>
      </c>
    </row>
    <row r="151" spans="1:7" ht="14.25" thickBot="1" thickTop="1">
      <c r="A151" s="34">
        <v>80130</v>
      </c>
      <c r="B151" s="34" t="s">
        <v>168</v>
      </c>
      <c r="C151" s="316"/>
      <c r="D151" s="317"/>
      <c r="E151" s="317"/>
      <c r="F151" s="317"/>
      <c r="G151" s="318"/>
    </row>
    <row r="152" spans="1:7" ht="13.5" thickTop="1">
      <c r="A152" s="123" t="s">
        <v>101</v>
      </c>
      <c r="B152" s="24" t="s">
        <v>54</v>
      </c>
      <c r="C152" s="124"/>
      <c r="D152" s="113"/>
      <c r="E152" s="113"/>
      <c r="F152" s="85">
        <v>26.4</v>
      </c>
      <c r="G152" s="54">
        <v>0</v>
      </c>
    </row>
    <row r="153" spans="1:7" s="181" customFormat="1" ht="76.5">
      <c r="A153" s="235" t="s">
        <v>104</v>
      </c>
      <c r="B153" s="231" t="s">
        <v>167</v>
      </c>
      <c r="C153" s="225">
        <v>103720</v>
      </c>
      <c r="D153" s="223"/>
      <c r="E153" s="226">
        <f>C153+D153</f>
        <v>103720</v>
      </c>
      <c r="F153" s="223">
        <v>64429.49</v>
      </c>
      <c r="G153" s="225">
        <f>(F153/E153*100)</f>
        <v>62.118675279598925</v>
      </c>
    </row>
    <row r="154" spans="1:7" ht="12.75">
      <c r="A154" s="21" t="s">
        <v>105</v>
      </c>
      <c r="B154" s="24" t="s">
        <v>77</v>
      </c>
      <c r="C154" s="47">
        <v>67000</v>
      </c>
      <c r="D154" s="47"/>
      <c r="E154" s="237">
        <f>C154+D154</f>
        <v>67000</v>
      </c>
      <c r="F154" s="47">
        <v>78472</v>
      </c>
      <c r="G154" s="47">
        <f>(F154/E154*100)</f>
        <v>117.12238805970149</v>
      </c>
    </row>
    <row r="155" spans="1:7" ht="12.75">
      <c r="A155" s="31" t="s">
        <v>106</v>
      </c>
      <c r="B155" s="24" t="s">
        <v>56</v>
      </c>
      <c r="C155" s="49"/>
      <c r="D155" s="47"/>
      <c r="E155" s="47"/>
      <c r="F155" s="49">
        <v>23.58</v>
      </c>
      <c r="G155" s="70"/>
    </row>
    <row r="156" spans="1:7" ht="12.75">
      <c r="A156" s="21" t="s">
        <v>100</v>
      </c>
      <c r="B156" s="24" t="s">
        <v>31</v>
      </c>
      <c r="C156" s="47">
        <v>0</v>
      </c>
      <c r="D156" s="47">
        <v>0</v>
      </c>
      <c r="E156" s="47">
        <f>SUM(C156,D156)</f>
        <v>0</v>
      </c>
      <c r="F156" s="16">
        <v>5262.73</v>
      </c>
      <c r="G156" s="47">
        <v>0</v>
      </c>
    </row>
    <row r="157" spans="1:7" ht="12.75">
      <c r="A157" s="21" t="s">
        <v>107</v>
      </c>
      <c r="B157" s="24" t="s">
        <v>57</v>
      </c>
      <c r="C157" s="47">
        <v>59452</v>
      </c>
      <c r="D157" s="46"/>
      <c r="E157" s="80">
        <f>C157+D157</f>
        <v>59452</v>
      </c>
      <c r="F157" s="16">
        <v>27504.78</v>
      </c>
      <c r="G157" s="46">
        <f>(F157/E157*100)</f>
        <v>46.26384310031622</v>
      </c>
    </row>
    <row r="158" spans="1:7" s="181" customFormat="1" ht="76.5">
      <c r="A158" s="222">
        <v>6208</v>
      </c>
      <c r="B158" s="210" t="s">
        <v>161</v>
      </c>
      <c r="C158" s="238">
        <v>1320305</v>
      </c>
      <c r="D158" s="214">
        <v>-1320305</v>
      </c>
      <c r="E158" s="214">
        <f>C158+D158</f>
        <v>0</v>
      </c>
      <c r="F158" s="222">
        <v>0</v>
      </c>
      <c r="G158" s="239"/>
    </row>
    <row r="159" spans="1:256" s="158" customFormat="1" ht="49.5" customHeight="1" thickBot="1">
      <c r="A159" s="190">
        <v>6260</v>
      </c>
      <c r="B159" s="342" t="s">
        <v>181</v>
      </c>
      <c r="C159" s="238">
        <v>500000</v>
      </c>
      <c r="D159" s="214">
        <v>-194700</v>
      </c>
      <c r="E159" s="214">
        <f>C159+D159</f>
        <v>305300</v>
      </c>
      <c r="F159" s="17"/>
      <c r="G159" s="112"/>
      <c r="H159" s="52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7" ht="39.75" thickBot="1" thickTop="1">
      <c r="A160" s="241">
        <v>80140</v>
      </c>
      <c r="B160" s="240" t="s">
        <v>169</v>
      </c>
      <c r="C160" s="316"/>
      <c r="D160" s="317"/>
      <c r="E160" s="317"/>
      <c r="F160" s="317"/>
      <c r="G160" s="318"/>
    </row>
    <row r="161" spans="1:7" s="181" customFormat="1" ht="77.25" thickTop="1">
      <c r="A161" s="220" t="s">
        <v>104</v>
      </c>
      <c r="B161" s="231" t="s">
        <v>167</v>
      </c>
      <c r="C161" s="243">
        <v>70000</v>
      </c>
      <c r="D161" s="214"/>
      <c r="E161" s="226">
        <f>C161+D161</f>
        <v>70000</v>
      </c>
      <c r="F161" s="243">
        <v>47358.31</v>
      </c>
      <c r="G161" s="233">
        <f>(F161/E161*100)</f>
        <v>67.65472857142856</v>
      </c>
    </row>
    <row r="162" spans="1:7" ht="12.75">
      <c r="A162" s="21" t="s">
        <v>105</v>
      </c>
      <c r="B162" s="24" t="s">
        <v>77</v>
      </c>
      <c r="C162" s="47">
        <v>81000</v>
      </c>
      <c r="D162" s="47"/>
      <c r="E162" s="188">
        <f>C162+D162</f>
        <v>81000</v>
      </c>
      <c r="F162" s="242">
        <v>57028.13</v>
      </c>
      <c r="G162" s="47">
        <f>(F162/E162*100)</f>
        <v>70.4050987654321</v>
      </c>
    </row>
    <row r="163" spans="1:7" ht="12.75" hidden="1">
      <c r="A163" s="31" t="s">
        <v>113</v>
      </c>
      <c r="B163" s="24" t="s">
        <v>132</v>
      </c>
      <c r="C163" s="49"/>
      <c r="D163" s="47">
        <v>0</v>
      </c>
      <c r="E163" s="47">
        <f>C163+D163</f>
        <v>0</v>
      </c>
      <c r="F163" s="86">
        <v>0</v>
      </c>
      <c r="G163" s="49">
        <v>0</v>
      </c>
    </row>
    <row r="164" spans="1:7" ht="12.75">
      <c r="A164" s="21" t="s">
        <v>108</v>
      </c>
      <c r="B164" s="24" t="s">
        <v>31</v>
      </c>
      <c r="C164" s="16"/>
      <c r="D164" s="16"/>
      <c r="E164" s="16">
        <v>0</v>
      </c>
      <c r="F164" s="24">
        <v>1063.83</v>
      </c>
      <c r="G164" s="49"/>
    </row>
    <row r="165" spans="1:7" ht="26.25" thickBot="1">
      <c r="A165" s="220">
        <v>2380</v>
      </c>
      <c r="B165" s="236" t="s">
        <v>175</v>
      </c>
      <c r="C165" s="127"/>
      <c r="D165" s="70">
        <v>0</v>
      </c>
      <c r="E165" s="80">
        <f>C165+D165</f>
        <v>0</v>
      </c>
      <c r="F165" s="267">
        <v>1591</v>
      </c>
      <c r="G165" s="49">
        <v>0</v>
      </c>
    </row>
    <row r="166" spans="1:7" ht="14.25" thickBot="1" thickTop="1">
      <c r="A166" s="34">
        <v>80143</v>
      </c>
      <c r="B166" s="34" t="s">
        <v>78</v>
      </c>
      <c r="C166" s="316"/>
      <c r="D166" s="317"/>
      <c r="E166" s="317"/>
      <c r="F166" s="317"/>
      <c r="G166" s="318"/>
    </row>
    <row r="167" spans="1:7" ht="14.25" thickBot="1" thickTop="1">
      <c r="A167" s="22" t="s">
        <v>100</v>
      </c>
      <c r="B167" s="25" t="s">
        <v>31</v>
      </c>
      <c r="C167" s="12"/>
      <c r="D167" s="12"/>
      <c r="E167" s="12">
        <f>SUM(C167,D167)</f>
        <v>0</v>
      </c>
      <c r="F167" s="12">
        <v>437.34</v>
      </c>
      <c r="G167" s="46"/>
    </row>
    <row r="168" spans="1:7" ht="14.25" hidden="1" thickBot="1" thickTop="1">
      <c r="A168" s="137">
        <v>80195</v>
      </c>
      <c r="B168" s="138" t="s">
        <v>137</v>
      </c>
      <c r="C168" s="139"/>
      <c r="D168" s="139"/>
      <c r="E168" s="139"/>
      <c r="F168" s="139"/>
      <c r="G168" s="139"/>
    </row>
    <row r="169" spans="1:7" ht="13.5" hidden="1" thickTop="1">
      <c r="A169" s="22">
        <v>2008</v>
      </c>
      <c r="B169" s="142" t="s">
        <v>130</v>
      </c>
      <c r="C169" s="12"/>
      <c r="D169" s="70">
        <v>0</v>
      </c>
      <c r="E169" s="80">
        <f>C169+D169</f>
        <v>0</v>
      </c>
      <c r="F169" s="12">
        <v>0</v>
      </c>
      <c r="G169" s="46" t="e">
        <f>(F169/E169*100)</f>
        <v>#DIV/0!</v>
      </c>
    </row>
    <row r="170" spans="1:7" ht="13.5" hidden="1" thickBot="1">
      <c r="A170" s="22"/>
      <c r="B170" s="25" t="s">
        <v>131</v>
      </c>
      <c r="C170" s="12"/>
      <c r="D170" s="49"/>
      <c r="E170" s="80"/>
      <c r="F170" s="12"/>
      <c r="G170" s="46"/>
    </row>
    <row r="171" spans="1:7" ht="13.5" hidden="1" thickTop="1">
      <c r="A171" s="59">
        <v>2009</v>
      </c>
      <c r="B171" s="142" t="s">
        <v>130</v>
      </c>
      <c r="C171" s="17"/>
      <c r="D171" s="70">
        <v>0</v>
      </c>
      <c r="E171" s="128">
        <f>C171+D171</f>
        <v>0</v>
      </c>
      <c r="F171" s="17">
        <v>0</v>
      </c>
      <c r="G171" s="70" t="e">
        <f>(F171/E171*100)</f>
        <v>#DIV/0!</v>
      </c>
    </row>
    <row r="172" spans="1:7" ht="13.5" hidden="1" thickBot="1">
      <c r="A172" s="28"/>
      <c r="B172" s="25" t="s">
        <v>131</v>
      </c>
      <c r="C172" s="19"/>
      <c r="D172" s="50"/>
      <c r="E172" s="107"/>
      <c r="F172" s="19"/>
      <c r="G172" s="50"/>
    </row>
    <row r="173" spans="1:7" ht="13.5" thickBot="1">
      <c r="A173" s="13"/>
      <c r="B173" s="13" t="s">
        <v>79</v>
      </c>
      <c r="C173" s="45">
        <f>SUM(C147,C153,C154,C157,C158,C159,C161,C162,)</f>
        <v>2227477</v>
      </c>
      <c r="D173" s="45">
        <f>SUM(D147,D153,D154,D157,D158,D159,D161,D162,)</f>
        <v>-1515005</v>
      </c>
      <c r="E173" s="45">
        <f>SUM(E147,E153,E154,E157,E158,E159,E161,E162,)</f>
        <v>712472</v>
      </c>
      <c r="F173" s="45">
        <f>SUM(F145,F147,F148,F149,F152,F153,F154,F155,F156,F157,F158,F159,F161,F162,F164,F165,F167,)</f>
        <v>300621.96</v>
      </c>
      <c r="G173" s="45">
        <f>(F173/E173*100)</f>
        <v>42.194213948056905</v>
      </c>
    </row>
    <row r="174" spans="1:9" ht="17.25" customHeight="1" thickBot="1">
      <c r="A174" s="74">
        <v>851</v>
      </c>
      <c r="B174" s="75" t="s">
        <v>80</v>
      </c>
      <c r="C174" s="206"/>
      <c r="D174" s="207"/>
      <c r="E174" s="207"/>
      <c r="F174" s="207"/>
      <c r="G174" s="208"/>
      <c r="I174" s="9"/>
    </row>
    <row r="175" spans="1:9" ht="13.5" thickTop="1">
      <c r="A175" s="35">
        <v>85156</v>
      </c>
      <c r="B175" s="35" t="s">
        <v>81</v>
      </c>
      <c r="C175" s="89"/>
      <c r="D175" s="6"/>
      <c r="E175" s="6"/>
      <c r="F175" s="6"/>
      <c r="G175" s="90"/>
      <c r="I175" s="9"/>
    </row>
    <row r="176" spans="1:7" ht="12.75">
      <c r="A176" s="12"/>
      <c r="B176" s="32" t="s">
        <v>82</v>
      </c>
      <c r="C176" s="89"/>
      <c r="D176" s="6"/>
      <c r="E176" s="6"/>
      <c r="F176" s="6"/>
      <c r="G176" s="90"/>
    </row>
    <row r="177" spans="1:7" ht="13.5" thickBot="1">
      <c r="A177" s="37"/>
      <c r="B177" s="44" t="s">
        <v>83</v>
      </c>
      <c r="C177" s="55"/>
      <c r="D177" s="56"/>
      <c r="E177" s="56"/>
      <c r="F177" s="56"/>
      <c r="G177" s="57"/>
    </row>
    <row r="178" spans="1:7" ht="13.5" thickTop="1">
      <c r="A178" s="12">
        <v>2110</v>
      </c>
      <c r="B178" s="12" t="s">
        <v>16</v>
      </c>
      <c r="C178" s="12"/>
      <c r="D178" s="12"/>
      <c r="E178" s="12"/>
      <c r="F178" s="12"/>
      <c r="G178" s="12"/>
    </row>
    <row r="179" spans="1:7" ht="12.75">
      <c r="A179" s="12"/>
      <c r="B179" s="12" t="s">
        <v>17</v>
      </c>
      <c r="C179" s="46">
        <v>1342745</v>
      </c>
      <c r="D179" s="46">
        <v>-169416</v>
      </c>
      <c r="E179" s="80">
        <f>C179+D179</f>
        <v>1173329</v>
      </c>
      <c r="F179" s="46">
        <v>569293</v>
      </c>
      <c r="G179" s="46">
        <f>(F179/E179*100)</f>
        <v>48.51946896394787</v>
      </c>
    </row>
    <row r="180" spans="1:7" ht="12.75">
      <c r="A180" s="12"/>
      <c r="B180" s="12" t="s">
        <v>29</v>
      </c>
      <c r="C180" s="46"/>
      <c r="D180" s="46"/>
      <c r="E180" s="46"/>
      <c r="F180" s="46"/>
      <c r="G180" s="12"/>
    </row>
    <row r="181" spans="1:7" ht="13.5" thickBot="1">
      <c r="A181" s="19"/>
      <c r="B181" s="19" t="s">
        <v>30</v>
      </c>
      <c r="C181" s="50"/>
      <c r="D181" s="50"/>
      <c r="E181" s="50"/>
      <c r="F181" s="50"/>
      <c r="G181" s="19"/>
    </row>
    <row r="182" spans="1:7" ht="13.5" thickBot="1">
      <c r="A182" s="20"/>
      <c r="B182" s="20" t="s">
        <v>84</v>
      </c>
      <c r="C182" s="48">
        <f>SUM(C179)</f>
        <v>1342745</v>
      </c>
      <c r="D182" s="48">
        <f>SUM(D179)</f>
        <v>-169416</v>
      </c>
      <c r="E182" s="48">
        <f>SUM(E179)</f>
        <v>1173329</v>
      </c>
      <c r="F182" s="48">
        <f>SUM(F179)</f>
        <v>569293</v>
      </c>
      <c r="G182" s="48">
        <f>(F182/E182*100)</f>
        <v>48.51946896394787</v>
      </c>
    </row>
    <row r="183" spans="1:7" ht="13.5" thickBot="1">
      <c r="A183" s="140">
        <v>852</v>
      </c>
      <c r="B183" s="58" t="s">
        <v>99</v>
      </c>
      <c r="C183" s="269"/>
      <c r="D183" s="270"/>
      <c r="E183" s="270"/>
      <c r="F183" s="270"/>
      <c r="G183" s="271"/>
    </row>
    <row r="184" spans="1:7" ht="14.25" thickBot="1" thickTop="1">
      <c r="A184" s="44">
        <v>85201</v>
      </c>
      <c r="B184" s="44" t="s">
        <v>119</v>
      </c>
      <c r="C184" s="272"/>
      <c r="D184" s="273"/>
      <c r="E184" s="273"/>
      <c r="F184" s="273"/>
      <c r="G184" s="274"/>
    </row>
    <row r="185" spans="1:7" s="181" customFormat="1" ht="39.75" customHeight="1" thickTop="1">
      <c r="A185" s="245" t="s">
        <v>144</v>
      </c>
      <c r="B185" s="246" t="s">
        <v>172</v>
      </c>
      <c r="C185" s="247"/>
      <c r="D185" s="248"/>
      <c r="E185" s="248"/>
      <c r="F185" s="249">
        <v>256.92</v>
      </c>
      <c r="G185" s="250"/>
    </row>
    <row r="186" spans="1:7" s="181" customFormat="1" ht="39" thickBot="1">
      <c r="A186" s="262">
        <v>2320</v>
      </c>
      <c r="B186" s="264" t="s">
        <v>174</v>
      </c>
      <c r="C186" s="263">
        <v>39792</v>
      </c>
      <c r="D186" s="261">
        <v>0</v>
      </c>
      <c r="E186" s="238">
        <f>C186+D186</f>
        <v>39792</v>
      </c>
      <c r="F186" s="261">
        <v>20497.52</v>
      </c>
      <c r="G186" s="214">
        <f>(F186/E186*100)</f>
        <v>51.51166063530358</v>
      </c>
    </row>
    <row r="187" spans="1:7" ht="14.25" thickBot="1" thickTop="1">
      <c r="A187" s="34">
        <v>85202</v>
      </c>
      <c r="B187" s="34" t="s">
        <v>85</v>
      </c>
      <c r="C187" s="98"/>
      <c r="D187" s="95"/>
      <c r="E187" s="95"/>
      <c r="F187" s="95"/>
      <c r="G187" s="97"/>
    </row>
    <row r="188" spans="1:7" ht="13.5" thickTop="1">
      <c r="A188" s="12">
        <v>2130</v>
      </c>
      <c r="B188" s="12" t="s">
        <v>16</v>
      </c>
      <c r="C188" s="87">
        <v>453806</v>
      </c>
      <c r="D188" s="70">
        <v>-17786</v>
      </c>
      <c r="E188" s="80">
        <f>C188+D188</f>
        <v>436020</v>
      </c>
      <c r="F188" s="87">
        <v>228694</v>
      </c>
      <c r="G188" s="46">
        <f>(F188/E188*100)</f>
        <v>52.45034631438925</v>
      </c>
    </row>
    <row r="189" spans="1:7" ht="13.5" thickBot="1">
      <c r="A189" s="37"/>
      <c r="B189" s="37" t="s">
        <v>37</v>
      </c>
      <c r="C189" s="67"/>
      <c r="D189" s="67"/>
      <c r="E189" s="67"/>
      <c r="F189" s="67"/>
      <c r="G189" s="77"/>
    </row>
    <row r="190" spans="1:7" ht="14.25" thickBot="1" thickTop="1">
      <c r="A190" s="36">
        <v>85203</v>
      </c>
      <c r="B190" s="36" t="s">
        <v>120</v>
      </c>
      <c r="C190" s="92"/>
      <c r="D190" s="41"/>
      <c r="E190" s="41"/>
      <c r="F190" s="96"/>
      <c r="G190" s="133"/>
    </row>
    <row r="191" spans="1:8" ht="13.5" thickTop="1">
      <c r="A191" s="12">
        <v>2110</v>
      </c>
      <c r="B191" s="12" t="s">
        <v>16</v>
      </c>
      <c r="C191" s="87">
        <v>576000</v>
      </c>
      <c r="D191" s="66">
        <v>0</v>
      </c>
      <c r="E191" s="66">
        <f>C191+D191</f>
        <v>576000</v>
      </c>
      <c r="F191" s="87">
        <v>288000</v>
      </c>
      <c r="G191" s="66">
        <f>(F191/E191*100)</f>
        <v>50</v>
      </c>
      <c r="H191" s="9"/>
    </row>
    <row r="192" spans="1:7" ht="12.75">
      <c r="A192" s="12"/>
      <c r="B192" s="12" t="s">
        <v>17</v>
      </c>
      <c r="C192" s="33"/>
      <c r="D192" s="33"/>
      <c r="E192" s="78"/>
      <c r="F192" s="78"/>
      <c r="G192" s="46"/>
    </row>
    <row r="193" spans="1:7" ht="12.75">
      <c r="A193" s="12"/>
      <c r="B193" s="12" t="s">
        <v>29</v>
      </c>
      <c r="C193" s="33"/>
      <c r="D193" s="33"/>
      <c r="E193" s="78"/>
      <c r="F193" s="78"/>
      <c r="G193" s="46"/>
    </row>
    <row r="194" spans="1:7" ht="13.5" thickBot="1">
      <c r="A194" s="37"/>
      <c r="B194" s="12" t="s">
        <v>30</v>
      </c>
      <c r="C194" s="67"/>
      <c r="D194" s="67"/>
      <c r="E194" s="94"/>
      <c r="F194" s="94"/>
      <c r="G194" s="77"/>
    </row>
    <row r="195" spans="1:7" ht="14.25" thickBot="1" thickTop="1">
      <c r="A195" s="100">
        <v>85204</v>
      </c>
      <c r="B195" s="117" t="s">
        <v>133</v>
      </c>
      <c r="C195" s="101"/>
      <c r="D195" s="102"/>
      <c r="E195" s="103"/>
      <c r="F195" s="103"/>
      <c r="G195" s="104"/>
    </row>
    <row r="196" spans="1:7" ht="13.5" thickTop="1">
      <c r="A196" s="197" t="s">
        <v>144</v>
      </c>
      <c r="B196" s="244" t="s">
        <v>170</v>
      </c>
      <c r="C196" s="198"/>
      <c r="D196" s="199"/>
      <c r="E196" s="200"/>
      <c r="F196" s="144">
        <v>13.18</v>
      </c>
      <c r="G196" s="201"/>
    </row>
    <row r="197" spans="1:7" ht="25.5">
      <c r="A197" s="171"/>
      <c r="B197" s="244" t="s">
        <v>171</v>
      </c>
      <c r="C197" s="194"/>
      <c r="D197" s="193"/>
      <c r="E197" s="195"/>
      <c r="F197" s="189"/>
      <c r="G197" s="196"/>
    </row>
    <row r="198" spans="1:7" ht="12.75">
      <c r="A198" s="116" t="s">
        <v>129</v>
      </c>
      <c r="B198" s="24" t="s">
        <v>57</v>
      </c>
      <c r="C198" s="114"/>
      <c r="D198" s="189">
        <v>5599.8</v>
      </c>
      <c r="E198" s="80">
        <f>C198+D198</f>
        <v>5599.8</v>
      </c>
      <c r="F198" s="189">
        <v>5599.8</v>
      </c>
      <c r="G198" s="46">
        <f>(F198/E198*100)</f>
        <v>100</v>
      </c>
    </row>
    <row r="199" spans="1:7" s="181" customFormat="1" ht="39" thickBot="1">
      <c r="A199" s="222">
        <v>2320</v>
      </c>
      <c r="B199" s="251" t="s">
        <v>174</v>
      </c>
      <c r="C199" s="260">
        <v>167257</v>
      </c>
      <c r="D199" s="214"/>
      <c r="E199" s="214">
        <f>C199+D199</f>
        <v>167257</v>
      </c>
      <c r="F199" s="261">
        <v>88821.99</v>
      </c>
      <c r="G199" s="214">
        <f>(F199/E199*100)</f>
        <v>53.105095750850495</v>
      </c>
    </row>
    <row r="200" spans="1:7" ht="27" thickBot="1" thickTop="1">
      <c r="A200" s="187">
        <v>85205</v>
      </c>
      <c r="B200" s="186" t="s">
        <v>155</v>
      </c>
      <c r="C200" s="150"/>
      <c r="D200" s="162"/>
      <c r="E200" s="163"/>
      <c r="F200" s="163"/>
      <c r="G200" s="164"/>
    </row>
    <row r="201" spans="1:7" ht="13.5" thickTop="1">
      <c r="A201" s="12">
        <v>2110</v>
      </c>
      <c r="B201" s="12" t="s">
        <v>16</v>
      </c>
      <c r="C201" s="165">
        <v>7500</v>
      </c>
      <c r="D201" s="66"/>
      <c r="E201" s="80">
        <f>C201+D201</f>
        <v>7500</v>
      </c>
      <c r="F201" s="87">
        <v>2500</v>
      </c>
      <c r="G201" s="70">
        <f>(F201/E201*100)</f>
        <v>33.33333333333333</v>
      </c>
    </row>
    <row r="202" spans="1:7" ht="12.75">
      <c r="A202" s="12"/>
      <c r="B202" s="12" t="s">
        <v>17</v>
      </c>
      <c r="C202" s="159"/>
      <c r="D202" s="46"/>
      <c r="E202" s="160"/>
      <c r="F202" s="78"/>
      <c r="G202" s="161"/>
    </row>
    <row r="203" spans="1:11" ht="12.75">
      <c r="A203" s="12"/>
      <c r="B203" s="12" t="s">
        <v>29</v>
      </c>
      <c r="C203" s="159"/>
      <c r="D203" s="46"/>
      <c r="E203" s="160"/>
      <c r="F203" s="78"/>
      <c r="G203" s="161"/>
      <c r="K203" s="181"/>
    </row>
    <row r="204" spans="1:256" s="158" customFormat="1" ht="13.5" thickBot="1">
      <c r="A204" s="37"/>
      <c r="B204" s="12" t="s">
        <v>30</v>
      </c>
      <c r="C204" s="159"/>
      <c r="D204" s="77"/>
      <c r="E204" s="160"/>
      <c r="F204" s="94"/>
      <c r="G204" s="161"/>
      <c r="H204" s="52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  <c r="IT204" s="9"/>
      <c r="IU204" s="9"/>
      <c r="IV204" s="9"/>
    </row>
    <row r="205" spans="1:7" ht="14.25" thickBot="1" thickTop="1">
      <c r="A205" s="36">
        <v>85218</v>
      </c>
      <c r="B205" s="34" t="s">
        <v>86</v>
      </c>
      <c r="C205" s="316"/>
      <c r="D205" s="317"/>
      <c r="E205" s="317"/>
      <c r="F205" s="317"/>
      <c r="G205" s="318"/>
    </row>
    <row r="206" spans="1:7" ht="13.5" thickTop="1">
      <c r="A206" s="141" t="s">
        <v>100</v>
      </c>
      <c r="B206" s="24" t="s">
        <v>31</v>
      </c>
      <c r="C206" s="89"/>
      <c r="D206" s="113"/>
      <c r="E206" s="6"/>
      <c r="F206" s="63">
        <v>353.62</v>
      </c>
      <c r="G206" s="90"/>
    </row>
    <row r="207" spans="1:7" ht="12.75">
      <c r="A207" s="21" t="s">
        <v>107</v>
      </c>
      <c r="B207" s="24" t="s">
        <v>87</v>
      </c>
      <c r="C207" s="47">
        <v>24000</v>
      </c>
      <c r="D207" s="47">
        <v>4800</v>
      </c>
      <c r="E207" s="47">
        <f>C207+D207</f>
        <v>28800</v>
      </c>
      <c r="F207" s="47">
        <v>18657</v>
      </c>
      <c r="G207" s="70">
        <f>(F207/E207*100)</f>
        <v>64.78125</v>
      </c>
    </row>
    <row r="208" spans="1:7" ht="12.75">
      <c r="A208" s="59">
        <v>2130</v>
      </c>
      <c r="B208" s="17" t="s">
        <v>16</v>
      </c>
      <c r="C208" s="70"/>
      <c r="D208" s="70">
        <v>1500</v>
      </c>
      <c r="E208" s="80">
        <f>C208+D208</f>
        <v>1500</v>
      </c>
      <c r="F208" s="70">
        <v>1500</v>
      </c>
      <c r="G208" s="70">
        <f>(F208/E208*100)</f>
        <v>100</v>
      </c>
    </row>
    <row r="209" spans="1:7" ht="13.5" thickBot="1">
      <c r="A209" s="99"/>
      <c r="B209" s="37" t="s">
        <v>37</v>
      </c>
      <c r="C209" s="37"/>
      <c r="D209" s="37"/>
      <c r="E209" s="37"/>
      <c r="F209" s="37"/>
      <c r="G209" s="77"/>
    </row>
    <row r="210" spans="1:7" ht="14.25" thickBot="1" thickTop="1">
      <c r="A210" s="116">
        <v>85295</v>
      </c>
      <c r="B210" s="117" t="s">
        <v>137</v>
      </c>
      <c r="C210" s="153"/>
      <c r="D210" s="154"/>
      <c r="E210" s="154"/>
      <c r="F210" s="154"/>
      <c r="G210" s="115"/>
    </row>
    <row r="211" spans="1:7" s="181" customFormat="1" ht="69.75" customHeight="1" thickTop="1">
      <c r="A211" s="252">
        <v>2007</v>
      </c>
      <c r="B211" s="231" t="s">
        <v>173</v>
      </c>
      <c r="C211" s="253"/>
      <c r="D211" s="254">
        <v>134752</v>
      </c>
      <c r="E211" s="233">
        <f>C211+D211</f>
        <v>134752</v>
      </c>
      <c r="F211" s="255">
        <v>127976.85</v>
      </c>
      <c r="G211" s="268">
        <f>(F211/E211*100)</f>
        <v>94.97213399430065</v>
      </c>
    </row>
    <row r="212" spans="1:7" ht="63" customHeight="1" thickBot="1">
      <c r="A212" s="256">
        <v>2009</v>
      </c>
      <c r="B212" s="231" t="s">
        <v>173</v>
      </c>
      <c r="C212" s="155"/>
      <c r="D212" s="151"/>
      <c r="E212" s="151"/>
      <c r="F212" s="257">
        <v>6775.21</v>
      </c>
      <c r="G212" s="156"/>
    </row>
    <row r="213" spans="1:7" ht="13.5" thickBot="1">
      <c r="A213" s="68"/>
      <c r="B213" s="13" t="s">
        <v>111</v>
      </c>
      <c r="C213" s="45">
        <f>SUM(C186,C188,C191,C199,C201,C207)</f>
        <v>1268355</v>
      </c>
      <c r="D213" s="45">
        <f>SUM(D186,D188,D191,D199,D201,D207)</f>
        <v>-12986</v>
      </c>
      <c r="E213" s="45">
        <f>SUM(E186,E188,E191,E198,E199,E201,E207,E208,E211,)</f>
        <v>1397220.8</v>
      </c>
      <c r="F213" s="45">
        <f>SUM(F185,F186,F188,F191,F196,F198,F199,F201,F206,F207,F208,F211,F212)</f>
        <v>789646.09</v>
      </c>
      <c r="G213" s="284">
        <f>(F213/E213*100)</f>
        <v>56.515483451148164</v>
      </c>
    </row>
    <row r="214" spans="1:7" ht="13.5" thickBot="1">
      <c r="A214" s="88">
        <v>853</v>
      </c>
      <c r="B214" s="67" t="s">
        <v>109</v>
      </c>
      <c r="C214" s="319"/>
      <c r="D214" s="320"/>
      <c r="E214" s="320"/>
      <c r="F214" s="320"/>
      <c r="G214" s="321"/>
    </row>
    <row r="215" spans="1:7" ht="27" thickBot="1" thickTop="1">
      <c r="A215" s="172">
        <v>85311</v>
      </c>
      <c r="B215" s="185" t="s">
        <v>154</v>
      </c>
      <c r="C215" s="55"/>
      <c r="D215" s="56"/>
      <c r="E215" s="56"/>
      <c r="F215" s="56"/>
      <c r="G215" s="57"/>
    </row>
    <row r="216" spans="1:7" ht="39.75" thickBot="1" thickTop="1">
      <c r="A216" s="259">
        <v>2320</v>
      </c>
      <c r="B216" s="258" t="s">
        <v>174</v>
      </c>
      <c r="C216" s="89"/>
      <c r="D216" s="234">
        <v>1644</v>
      </c>
      <c r="E216" s="233">
        <f>C216+D216</f>
        <v>1644</v>
      </c>
      <c r="F216" s="234">
        <v>822</v>
      </c>
      <c r="G216" s="214">
        <f>(F216/E216*100)</f>
        <v>50</v>
      </c>
    </row>
    <row r="217" spans="1:7" ht="14.25" thickBot="1" thickTop="1">
      <c r="A217" s="34">
        <v>85333</v>
      </c>
      <c r="B217" s="40" t="s">
        <v>88</v>
      </c>
      <c r="C217" s="316"/>
      <c r="D217" s="317"/>
      <c r="E217" s="317"/>
      <c r="F217" s="317"/>
      <c r="G217" s="318"/>
    </row>
    <row r="218" spans="1:7" ht="13.5" thickTop="1">
      <c r="A218" s="31" t="s">
        <v>100</v>
      </c>
      <c r="B218" s="25" t="s">
        <v>31</v>
      </c>
      <c r="C218" s="18"/>
      <c r="D218" s="49">
        <v>0</v>
      </c>
      <c r="E218" s="47">
        <f>C218+D218</f>
        <v>0</v>
      </c>
      <c r="F218" s="18">
        <v>1314.95</v>
      </c>
      <c r="G218" s="70">
        <v>0</v>
      </c>
    </row>
    <row r="219" spans="1:7" ht="12.75">
      <c r="A219" s="22" t="s">
        <v>107</v>
      </c>
      <c r="B219" s="60" t="s">
        <v>57</v>
      </c>
      <c r="C219" s="12"/>
      <c r="D219" s="70">
        <v>0</v>
      </c>
      <c r="E219" s="47">
        <f>C219+D219</f>
        <v>0</v>
      </c>
      <c r="F219" s="46">
        <v>0</v>
      </c>
      <c r="G219" s="70">
        <v>0</v>
      </c>
    </row>
    <row r="220" spans="1:7" ht="12.75">
      <c r="A220" s="59">
        <v>2690</v>
      </c>
      <c r="B220" s="60" t="s">
        <v>134</v>
      </c>
      <c r="C220" s="70">
        <v>347823</v>
      </c>
      <c r="D220" s="70"/>
      <c r="E220" s="80">
        <f>C220+D220</f>
        <v>347823</v>
      </c>
      <c r="F220" s="70">
        <v>174000</v>
      </c>
      <c r="G220" s="70">
        <f>(F220/E220*100)</f>
        <v>50.025443975815286</v>
      </c>
    </row>
    <row r="221" spans="1:7" ht="12.75">
      <c r="A221" s="22"/>
      <c r="B221" s="25" t="s">
        <v>135</v>
      </c>
      <c r="C221" s="12"/>
      <c r="D221" s="46"/>
      <c r="E221" s="46"/>
      <c r="F221" s="46"/>
      <c r="G221" s="46"/>
    </row>
    <row r="222" spans="1:7" ht="13.5" thickBot="1">
      <c r="A222" s="22"/>
      <c r="B222" s="25" t="s">
        <v>136</v>
      </c>
      <c r="C222" s="12"/>
      <c r="D222" s="46"/>
      <c r="E222" s="46"/>
      <c r="F222" s="46"/>
      <c r="G222" s="46"/>
    </row>
    <row r="223" spans="1:7" ht="14.25" thickBot="1" thickTop="1">
      <c r="A223" s="137">
        <v>85395</v>
      </c>
      <c r="B223" s="184" t="s">
        <v>137</v>
      </c>
      <c r="C223" s="166"/>
      <c r="D223" s="167"/>
      <c r="E223" s="167"/>
      <c r="F223" s="167"/>
      <c r="G223" s="133"/>
    </row>
    <row r="224" spans="1:7" ht="69" customHeight="1" thickTop="1">
      <c r="A224" s="235">
        <v>2007</v>
      </c>
      <c r="B224" s="231" t="s">
        <v>173</v>
      </c>
      <c r="C224" s="265"/>
      <c r="D224" s="266">
        <v>63290.58</v>
      </c>
      <c r="E224" s="214">
        <f>C224+D224</f>
        <v>63290.58</v>
      </c>
      <c r="F224" s="233">
        <v>36770.58</v>
      </c>
      <c r="G224" s="214">
        <f>(F224/E224*100)</f>
        <v>58.098029754190904</v>
      </c>
    </row>
    <row r="225" spans="1:7" ht="69" customHeight="1" thickBot="1">
      <c r="A225" s="220">
        <v>2008</v>
      </c>
      <c r="B225" s="231" t="s">
        <v>173</v>
      </c>
      <c r="C225" s="214">
        <v>62460</v>
      </c>
      <c r="D225" s="214">
        <v>-62460</v>
      </c>
      <c r="E225" s="214">
        <f>C225+D225</f>
        <v>0</v>
      </c>
      <c r="F225" s="214">
        <v>0</v>
      </c>
      <c r="G225" s="214">
        <v>0</v>
      </c>
    </row>
    <row r="226" spans="1:7" ht="26.25" thickBot="1">
      <c r="A226" s="285"/>
      <c r="B226" s="286" t="s">
        <v>147</v>
      </c>
      <c r="C226" s="287">
        <f>SUM(C225)</f>
        <v>62460</v>
      </c>
      <c r="D226" s="287">
        <f>SUM(D224,D225)</f>
        <v>830.5800000000017</v>
      </c>
      <c r="E226" s="288">
        <f>SUM(E216,E220,E224,E225,E248,)</f>
        <v>412757.58</v>
      </c>
      <c r="F226" s="288">
        <f>SUM(F216,F218,F220,F224)</f>
        <v>212907.53000000003</v>
      </c>
      <c r="G226" s="289">
        <f>(F226/E226*100)</f>
        <v>51.581737154288</v>
      </c>
    </row>
    <row r="227" spans="1:7" ht="13.5" thickBot="1">
      <c r="A227" s="178">
        <v>854</v>
      </c>
      <c r="B227" s="277" t="s">
        <v>148</v>
      </c>
      <c r="C227" s="280"/>
      <c r="D227" s="279"/>
      <c r="E227" s="279"/>
      <c r="F227" s="279"/>
      <c r="G227" s="278"/>
    </row>
    <row r="228" spans="1:7" ht="14.25" thickBot="1" thickTop="1">
      <c r="A228" s="176">
        <v>85410</v>
      </c>
      <c r="B228" s="177" t="s">
        <v>149</v>
      </c>
      <c r="C228" s="275"/>
      <c r="D228" s="276"/>
      <c r="E228" s="276"/>
      <c r="F228" s="276"/>
      <c r="G228" s="104"/>
    </row>
    <row r="229" spans="1:7" ht="14.25" thickBot="1" thickTop="1">
      <c r="A229" s="173" t="s">
        <v>105</v>
      </c>
      <c r="B229" s="24" t="s">
        <v>77</v>
      </c>
      <c r="C229" s="12"/>
      <c r="D229" s="46"/>
      <c r="E229" s="46"/>
      <c r="F229" s="46">
        <v>374</v>
      </c>
      <c r="G229" s="46"/>
    </row>
    <row r="230" spans="1:7" ht="13.5" thickBot="1">
      <c r="A230" s="290"/>
      <c r="B230" s="291" t="s">
        <v>150</v>
      </c>
      <c r="C230" s="292"/>
      <c r="D230" s="284"/>
      <c r="E230" s="284"/>
      <c r="F230" s="284">
        <f>SUM(F229)</f>
        <v>374</v>
      </c>
      <c r="G230" s="284"/>
    </row>
    <row r="231" spans="1:7" ht="13.5" thickBot="1">
      <c r="A231" s="174">
        <v>900</v>
      </c>
      <c r="B231" s="175" t="s">
        <v>151</v>
      </c>
      <c r="C231" s="52"/>
      <c r="D231" s="279"/>
      <c r="E231" s="279"/>
      <c r="F231" s="279"/>
      <c r="G231" s="161"/>
    </row>
    <row r="232" spans="1:7" s="181" customFormat="1" ht="28.5" customHeight="1" thickBot="1" thickTop="1">
      <c r="A232" s="180">
        <v>90019</v>
      </c>
      <c r="B232" s="179" t="s">
        <v>152</v>
      </c>
      <c r="C232" s="281"/>
      <c r="D232" s="282"/>
      <c r="E232" s="282"/>
      <c r="F232" s="282"/>
      <c r="G232" s="283"/>
    </row>
    <row r="233" spans="1:7" ht="13.5" thickTop="1">
      <c r="A233" s="173" t="s">
        <v>101</v>
      </c>
      <c r="B233" s="24" t="s">
        <v>54</v>
      </c>
      <c r="C233" s="12"/>
      <c r="D233" s="46">
        <v>80000</v>
      </c>
      <c r="E233" s="70">
        <f>C233+D233</f>
        <v>80000</v>
      </c>
      <c r="F233" s="46">
        <v>50641.7</v>
      </c>
      <c r="G233" s="70">
        <f>(F233/E233*100)</f>
        <v>63.302125</v>
      </c>
    </row>
    <row r="234" spans="1:7" ht="13.5" thickBot="1">
      <c r="A234" s="182" t="s">
        <v>107</v>
      </c>
      <c r="B234" s="60" t="s">
        <v>57</v>
      </c>
      <c r="C234" s="183"/>
      <c r="D234" s="152">
        <v>130000</v>
      </c>
      <c r="E234" s="152">
        <f>C234+D234</f>
        <v>130000</v>
      </c>
      <c r="F234" s="152">
        <v>144043.26</v>
      </c>
      <c r="G234" s="70">
        <f>(F234/E234*100)</f>
        <v>110.8025076923077</v>
      </c>
    </row>
    <row r="235" spans="1:7" ht="26.25" thickBot="1">
      <c r="A235" s="293"/>
      <c r="B235" s="294" t="s">
        <v>153</v>
      </c>
      <c r="C235" s="295"/>
      <c r="D235" s="296">
        <f>SUM(D233,D234)</f>
        <v>210000</v>
      </c>
      <c r="E235" s="296">
        <f>SUM(E233,E234)</f>
        <v>210000</v>
      </c>
      <c r="F235" s="296">
        <f>SUM(F233,F234)</f>
        <v>194684.96000000002</v>
      </c>
      <c r="G235" s="284">
        <f>(F235/E235*100)</f>
        <v>92.70712380952382</v>
      </c>
    </row>
    <row r="236" spans="1:7" ht="13.5" hidden="1" thickBot="1">
      <c r="A236" s="13"/>
      <c r="B236" s="13" t="s">
        <v>112</v>
      </c>
      <c r="C236" s="45">
        <f>SUM(C220:C225)</f>
        <v>410283</v>
      </c>
      <c r="D236" s="45">
        <f>SUM(D218,D219,D225)</f>
        <v>-62460</v>
      </c>
      <c r="E236" s="45">
        <f>SUM(E218:E225)</f>
        <v>411113.58</v>
      </c>
      <c r="F236" s="45">
        <f>SUM(F218:F225)</f>
        <v>212085.53000000003</v>
      </c>
      <c r="G236" s="45">
        <f>(F236/E236*100)</f>
        <v>51.58806235493365</v>
      </c>
    </row>
    <row r="237" spans="1:7" ht="13.5" thickTop="1">
      <c r="A237" s="312" t="s">
        <v>89</v>
      </c>
      <c r="B237" s="313"/>
      <c r="C237" s="297">
        <f>SUM(C25,C30,C47,C54,C73,C101,C127,C133,C142,C173,C182,C213,C236)</f>
        <v>46125748.91</v>
      </c>
      <c r="D237" s="297">
        <f>SUM(D25,D30,D47,D54,D73,D101,D127,D133,D142,D173,D182,D213,D236)</f>
        <v>-2150664</v>
      </c>
      <c r="E237" s="297">
        <f>SUM(E25,E30,E47,E54,E73,E101,E127,E133,E142,E173,E182,E213,E226,E235)</f>
        <v>44391871.28999999</v>
      </c>
      <c r="F237" s="297">
        <f>SUM(F25,F30,F47,F54,F73,F101,F127,F133,F142,F173,F182,F213,F226,F230,F235)</f>
        <v>18785328.000000004</v>
      </c>
      <c r="G237" s="298">
        <f>(F237/E237*100)</f>
        <v>42.31704466180436</v>
      </c>
    </row>
    <row r="238" spans="1:7" ht="13.5" thickBot="1">
      <c r="A238" s="300"/>
      <c r="B238" s="300" t="s">
        <v>176</v>
      </c>
      <c r="C238" s="301"/>
      <c r="D238" s="301"/>
      <c r="E238" s="301"/>
      <c r="F238" s="301"/>
      <c r="G238" s="301"/>
    </row>
    <row r="239" spans="1:7" ht="14.25" thickBot="1" thickTop="1">
      <c r="A239" s="303"/>
      <c r="B239" s="303" t="s">
        <v>177</v>
      </c>
      <c r="C239" s="304"/>
      <c r="D239" s="304">
        <v>32849612.38</v>
      </c>
      <c r="E239" s="302">
        <f>C239+D239</f>
        <v>32849612.38</v>
      </c>
      <c r="F239" s="304">
        <v>18595549.36</v>
      </c>
      <c r="G239" s="305">
        <f>(F239/E239*100)</f>
        <v>56.60812415345766</v>
      </c>
    </row>
    <row r="240" spans="1:7" ht="14.25" thickBot="1" thickTop="1">
      <c r="A240" s="306"/>
      <c r="B240" s="306" t="s">
        <v>178</v>
      </c>
      <c r="C240" s="307"/>
      <c r="D240" s="307">
        <v>11542258.91</v>
      </c>
      <c r="E240" s="308">
        <f>C240+D240</f>
        <v>11542258.91</v>
      </c>
      <c r="F240" s="307">
        <v>189778.64</v>
      </c>
      <c r="G240" s="309">
        <f>(F240/E240*100)</f>
        <v>1.644207095680199</v>
      </c>
    </row>
    <row r="241" spans="1:3" ht="13.5" thickTop="1">
      <c r="A241" s="9"/>
      <c r="B241" s="299"/>
      <c r="C241" s="9"/>
    </row>
  </sheetData>
  <sheetProtection/>
  <mergeCells count="32">
    <mergeCell ref="D2:G2"/>
    <mergeCell ref="C166:G166"/>
    <mergeCell ref="C140:G140"/>
    <mergeCell ref="C143:G143"/>
    <mergeCell ref="C18:G18"/>
    <mergeCell ref="C19:G20"/>
    <mergeCell ref="C80:G80"/>
    <mergeCell ref="C134:G136"/>
    <mergeCell ref="C146:G146"/>
    <mergeCell ref="C160:G160"/>
    <mergeCell ref="C144:G144"/>
    <mergeCell ref="A237:B237"/>
    <mergeCell ref="C217:G217"/>
    <mergeCell ref="C214:G214"/>
    <mergeCell ref="C205:G205"/>
    <mergeCell ref="C151:G151"/>
    <mergeCell ref="D3:G3"/>
    <mergeCell ref="D4:G4"/>
    <mergeCell ref="C55:G55"/>
    <mergeCell ref="C61:G61"/>
    <mergeCell ref="C31:G32"/>
    <mergeCell ref="C48:G49"/>
    <mergeCell ref="A6:G6"/>
    <mergeCell ref="A10:G10"/>
    <mergeCell ref="A7:F7"/>
    <mergeCell ref="C138:G138"/>
    <mergeCell ref="C128:G130"/>
    <mergeCell ref="C26:G27"/>
    <mergeCell ref="C102:G104"/>
    <mergeCell ref="C66:G66"/>
    <mergeCell ref="C74:G75"/>
    <mergeCell ref="C96:G96"/>
  </mergeCells>
  <printOptions/>
  <pageMargins left="0.75" right="0.75" top="1" bottom="1" header="0.5" footer="0.5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2010-08-30T12:12:06Z</cp:lastPrinted>
  <dcterms:created xsi:type="dcterms:W3CDTF">2004-02-19T09:59:00Z</dcterms:created>
  <dcterms:modified xsi:type="dcterms:W3CDTF">2010-08-30T12:12:35Z</dcterms:modified>
  <cp:category/>
  <cp:version/>
  <cp:contentType/>
  <cp:contentStatus/>
</cp:coreProperties>
</file>