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6" authorId="0">
      <text>
        <r>
          <rPr>
            <b/>
            <sz val="8"/>
            <color indexed="8"/>
            <rFont val="Times New Roman"/>
            <family val="1"/>
          </rPr>
          <t xml:space="preserve">SPN:
</t>
        </r>
      </text>
    </comment>
  </commentList>
</comments>
</file>

<file path=xl/sharedStrings.xml><?xml version="1.0" encoding="utf-8"?>
<sst xmlns="http://schemas.openxmlformats.org/spreadsheetml/2006/main" count="320" uniqueCount="186">
  <si>
    <t xml:space="preserve">                          Załącznik nr 1</t>
  </si>
  <si>
    <t>3. Zbiorcze wykonanie dochodów budżetu z podziałem na szczegółową klasyfikację budżetową do paragrafu włącznie</t>
  </si>
  <si>
    <t>Dział</t>
  </si>
  <si>
    <t>Uchwała</t>
  </si>
  <si>
    <t>Zmniejszenia</t>
  </si>
  <si>
    <t>Plan po</t>
  </si>
  <si>
    <t>Wykonanie</t>
  </si>
  <si>
    <t>%</t>
  </si>
  <si>
    <t>Rozdział</t>
  </si>
  <si>
    <t>Wyszczególnienie</t>
  </si>
  <si>
    <t xml:space="preserve">budżetowa </t>
  </si>
  <si>
    <t>(-)</t>
  </si>
  <si>
    <t>zmianach</t>
  </si>
  <si>
    <t>31.12.2009 r.</t>
  </si>
  <si>
    <t>Paragraf</t>
  </si>
  <si>
    <t>2009 r.</t>
  </si>
  <si>
    <t>zwiększenia</t>
  </si>
  <si>
    <t>(+)</t>
  </si>
  <si>
    <t>1.</t>
  </si>
  <si>
    <t>2.</t>
  </si>
  <si>
    <t>3.</t>
  </si>
  <si>
    <t>4.</t>
  </si>
  <si>
    <t>5.</t>
  </si>
  <si>
    <t>6.</t>
  </si>
  <si>
    <t>7.</t>
  </si>
  <si>
    <t>O10</t>
  </si>
  <si>
    <t>Rolnictwo i łowiectwo</t>
  </si>
  <si>
    <t>O1005</t>
  </si>
  <si>
    <t xml:space="preserve">Prace geodezyjno-urządzeniowe </t>
  </si>
  <si>
    <t>na potrzeby rolnictwa</t>
  </si>
  <si>
    <t>Dotacje celowe otrzymane z budżetu państwa na</t>
  </si>
  <si>
    <t>zadania bieżące z zakresu administracji rządowej</t>
  </si>
  <si>
    <t>oraz inne zadania zlecone ustawami</t>
  </si>
  <si>
    <t>realizowane przez powiat</t>
  </si>
  <si>
    <t>RAZEM - Rolnictwo i łowiectwo</t>
  </si>
  <si>
    <t>O20</t>
  </si>
  <si>
    <t>Leśnictwo</t>
  </si>
  <si>
    <t>O2002</t>
  </si>
  <si>
    <t>Nadzór nad gospodarką leśną</t>
  </si>
  <si>
    <t>Środki na dofinansowanie własnych zadań bieżących</t>
  </si>
  <si>
    <t>powiatów pozyskane z innych źródeł</t>
  </si>
  <si>
    <t>RAZEM - Leśnictwo</t>
  </si>
  <si>
    <t>Transport i łączność</t>
  </si>
  <si>
    <t>Drogi publiczne powiatowe</t>
  </si>
  <si>
    <t>O580</t>
  </si>
  <si>
    <t>O870</t>
  </si>
  <si>
    <t>wpływy ze sprzedazy składników majątkowych</t>
  </si>
  <si>
    <t>O920</t>
  </si>
  <si>
    <t>Pozostałe odsetki</t>
  </si>
  <si>
    <t>O970</t>
  </si>
  <si>
    <t>Wpływy z różnych dochodów</t>
  </si>
  <si>
    <t>Wpływy z tytułu pomocy finansowej udzielanej między</t>
  </si>
  <si>
    <t>jst na dofinansowanie własnych zadań bieżących</t>
  </si>
  <si>
    <t>Dotacje rozwojowe</t>
  </si>
  <si>
    <t>Dotacje celowe otrzymane z budżetu państwa</t>
  </si>
  <si>
    <t>na realizację inwestycji i zakupów inwestycyjnych</t>
  </si>
  <si>
    <t>własnych powiatu</t>
  </si>
  <si>
    <t xml:space="preserve">wpływy z tytułu pomocy finansowej udzielanej miedzy </t>
  </si>
  <si>
    <r>
      <t>j</t>
    </r>
    <r>
      <rPr>
        <sz val="10"/>
        <rFont val="Arial"/>
        <family val="2"/>
      </rPr>
      <t>st na dofinansowanie własnych zadań inwestycyjnych</t>
    </r>
  </si>
  <si>
    <t xml:space="preserve">Dotacje celowe otrzymane z samorządu województwa </t>
  </si>
  <si>
    <t>na inwestycje i zakupy inwestycyjne realizowane</t>
  </si>
  <si>
    <t>na podstawie porozumień (umów) między jst</t>
  </si>
  <si>
    <t>RAZEM - Transport i łączność</t>
  </si>
  <si>
    <t>Gospodarka mieszkaniowa</t>
  </si>
  <si>
    <t>Gospodarka gruntami i nieruchomościami</t>
  </si>
  <si>
    <t xml:space="preserve">oraz inne zadania zlecone ustawami </t>
  </si>
  <si>
    <t>RAZEM - Gospodarka mieszkaniowa</t>
  </si>
  <si>
    <t>Działalność usługowa</t>
  </si>
  <si>
    <t>Prace geodezyjne i kartograficzne (nieinwestycyjne)</t>
  </si>
  <si>
    <t>Opracowania geodezyjne i kartograficzne</t>
  </si>
  <si>
    <t>Nadzór budowlany</t>
  </si>
  <si>
    <t>O690</t>
  </si>
  <si>
    <t>Wpływy z różnych opłat</t>
  </si>
  <si>
    <t>RAZEM - Działalność usługowa</t>
  </si>
  <si>
    <t>Administracja publiczna</t>
  </si>
  <si>
    <t>Urzędy wojewódzkie</t>
  </si>
  <si>
    <t>O420</t>
  </si>
  <si>
    <t>Wpływy z opłaty komunikacyjnej</t>
  </si>
  <si>
    <t>O470</t>
  </si>
  <si>
    <t>Wpływy z opłat za zarząd, użytkowanie i</t>
  </si>
  <si>
    <t>użytkowanie wieczyste nieruchomości</t>
  </si>
  <si>
    <t>O570</t>
  </si>
  <si>
    <t>O750</t>
  </si>
  <si>
    <t>Dochody z namu i dzierżawy składników majątk.</t>
  </si>
  <si>
    <t>Skarbu Państwa lub jednostek samorządu terytor.</t>
  </si>
  <si>
    <t>oraz innych umów o podobnym charakterze</t>
  </si>
  <si>
    <t>O910</t>
  </si>
  <si>
    <t>Odsetki od nieterminowych wpłat z tyt.podat.i opłat</t>
  </si>
  <si>
    <t>O960</t>
  </si>
  <si>
    <t>Otrzymane spadki, zapisy i darowizny w postaci pien</t>
  </si>
  <si>
    <t>Dochody jednostek samorządu terytorialnego</t>
  </si>
  <si>
    <t xml:space="preserve">związane z realizacją zadań z zakresu administracji </t>
  </si>
  <si>
    <t>rządowej oraz innych zadań zleconych ustawami</t>
  </si>
  <si>
    <t>* 25% prowizji od dochodów Skarbu Państwa</t>
  </si>
  <si>
    <t>Komisje poborowe</t>
  </si>
  <si>
    <t>RAZEM - Administracja publiczna</t>
  </si>
  <si>
    <t xml:space="preserve">Bezpieczeństwo publiczne i ochrona </t>
  </si>
  <si>
    <t>przeciwpożarowa</t>
  </si>
  <si>
    <t>Komendy Powiatowe Państwowej Straży Pożarnej</t>
  </si>
  <si>
    <t>*25% prowizji od dochodów Skarbu Państwa</t>
  </si>
  <si>
    <t>Dotacje otrzymane z funduszy celowych na realizację</t>
  </si>
  <si>
    <t>Zadań bieżących jednostek sektora finansów publi.</t>
  </si>
  <si>
    <t>Dotacje celowe z budżetu państwa otrzymane na</t>
  </si>
  <si>
    <t>inwestycje i zakupy inwestycyjne</t>
  </si>
  <si>
    <t>Dotacje celowe otrzymane z gminy na inwestycje i</t>
  </si>
  <si>
    <t>zakupy inwestycyjne realizowane na podstawie</t>
  </si>
  <si>
    <t>porozumień między j.s.t.</t>
  </si>
  <si>
    <t>Obrona cywilna</t>
  </si>
  <si>
    <t>RAZEM - Ochrona przeciwpożarowa</t>
  </si>
  <si>
    <t>Dochody od osób prawnych i od innych</t>
  </si>
  <si>
    <t>jedn. nie posiadających osobowości prawnej</t>
  </si>
  <si>
    <t xml:space="preserve">Udziały powiatów w podatkach stanowiących </t>
  </si>
  <si>
    <t>dochód budżetu państwa</t>
  </si>
  <si>
    <t>OO10</t>
  </si>
  <si>
    <t>Podatek dochodowy od osób fizycznych</t>
  </si>
  <si>
    <t>OO20</t>
  </si>
  <si>
    <t>Podatek dochodowy od osób prawnych</t>
  </si>
  <si>
    <t>RAZEM - Dochody od osób prawnych i od innych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</si>
  <si>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</si>
  <si>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</si>
  <si>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</si>
  <si>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</si>
  <si>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</si>
  <si>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</si>
  <si>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i województw</t>
  </si>
  <si>
    <t>RAZEM - Różne rozliczenia</t>
  </si>
  <si>
    <t>Oświata i wychowanie</t>
  </si>
  <si>
    <t>Szkoły podstawowe specjalne</t>
  </si>
  <si>
    <t>Licea Ogólnokształcące</t>
  </si>
  <si>
    <t>Szkoły zasadnicze</t>
  </si>
  <si>
    <t>O830</t>
  </si>
  <si>
    <t>Wpływy z usług</t>
  </si>
  <si>
    <t xml:space="preserve">Jednostkami samorządu terytorialnego na </t>
  </si>
  <si>
    <t>Dofinansowanie własnych zadań bieżących</t>
  </si>
  <si>
    <t>Dotacja  rozwojowa</t>
  </si>
  <si>
    <t>Centra kształcenia ustawicznego i praktycznego</t>
  </si>
  <si>
    <t>Wpływy ze sprzedaży składników majątkowych</t>
  </si>
  <si>
    <t>O92O</t>
  </si>
  <si>
    <t>Wpływy do budżetu częsci zysku gospodarstwa pom</t>
  </si>
  <si>
    <t>Jednostki pomocnicze szkolnictwa</t>
  </si>
  <si>
    <t>Pozostała działalność</t>
  </si>
  <si>
    <t>Dotacje rozwojowe oraz srodki na finansowanie</t>
  </si>
  <si>
    <t>Wspólnej Polityki Rolnej</t>
  </si>
  <si>
    <t>realizację bieżących zadań własnych powiatu</t>
  </si>
  <si>
    <t>gmin,powiatów,samorządów województw, pozyskane</t>
  </si>
  <si>
    <t>Z innych żródeł</t>
  </si>
  <si>
    <t>RAZEM - Oświata i wychowanie</t>
  </si>
  <si>
    <t>Ochrona zdrowia</t>
  </si>
  <si>
    <t>Składki na ubezpieczenia zdrowotne oraz</t>
  </si>
  <si>
    <t>świadczenia dla osób nie objętych obowiązkiem</t>
  </si>
  <si>
    <t>ubezpieczenia zdrowotnego</t>
  </si>
  <si>
    <t>RAZEM - Ochrona zdrowia</t>
  </si>
  <si>
    <t>Pomoc społeczna</t>
  </si>
  <si>
    <t>Placówki opiekuńczo - wychowawcze</t>
  </si>
  <si>
    <t>O680</t>
  </si>
  <si>
    <t xml:space="preserve">Wpływy od rodziców z tyt. Odpłatności za </t>
  </si>
  <si>
    <t>utrzymanie dzieci w placówkach opiekuńczo- wych.</t>
  </si>
  <si>
    <t xml:space="preserve">Dotacje celowe otrzymane z powiatu na zadania </t>
  </si>
  <si>
    <t>bieżace realizowane na podstawie porozumień</t>
  </si>
  <si>
    <t>Domy pomocy społecznej</t>
  </si>
  <si>
    <t>Ośrodki wsparcia</t>
  </si>
  <si>
    <t>Rodziny zastępcze</t>
  </si>
  <si>
    <t xml:space="preserve"> O970</t>
  </si>
  <si>
    <t>Powiatowe Centra Pomocy Rodzinie</t>
  </si>
  <si>
    <t>Wpływy z różnych dochodów-2% za obsł.PFRON</t>
  </si>
  <si>
    <t>zadania bieżące realizowane przez powiat na</t>
  </si>
  <si>
    <t>Podstawie porozumień z organami a.rz</t>
  </si>
  <si>
    <t>RAZEM - Pomoc społeczna</t>
  </si>
  <si>
    <t>Pozostałe zadania w zakresie polityki społecznej</t>
  </si>
  <si>
    <t>Powiatowe Urzędy Pracy</t>
  </si>
  <si>
    <t>Środki z FP otrzymane przez Powiat z przeznacz.</t>
  </si>
  <si>
    <t>na finansowanie kosztów wynagrodzenia i składek</t>
  </si>
  <si>
    <t>na ubezpieczenia społeczne pracowników PUP</t>
  </si>
  <si>
    <t>RAZEM - Pozostałe zadania w zakresie polit.społ</t>
  </si>
  <si>
    <t>Edukacyjna opieka wychowawcza</t>
  </si>
  <si>
    <t>Internaty i bursy szkolne</t>
  </si>
  <si>
    <t>OGÓŁEM</t>
  </si>
  <si>
    <t>za okres od 01.01.2009r do 31.12.2009r.</t>
  </si>
  <si>
    <t xml:space="preserve">I. Sprawozdanie roczne z  wykonania dochodów budżetu Powiatu Nidzickiego </t>
  </si>
  <si>
    <t>Grzywny i inne kary pieniężne od osób prawnych i</t>
  </si>
  <si>
    <t>innych jednostek organizacyjnych</t>
  </si>
  <si>
    <t>jst na dofinansowanie własnych zadań inwestycyjnych</t>
  </si>
  <si>
    <t>Grzywny, mandaty i in.kary pieniężne od osób fizycz.</t>
  </si>
  <si>
    <t>RAZEM - Edukacyjna opieka wychowawcza</t>
  </si>
  <si>
    <t xml:space="preserve">                                   z dnia 17 marca 2010 r.  </t>
  </si>
  <si>
    <t xml:space="preserve">                                                  do Uchwały Zarządu nr 202/10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</si>
</sst>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0" fontId="2" fillId="2" borderId="4" xfId="0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8" xfId="0" applyFont="1" applyBorder="1" applyAlignment="1">
      <alignment horizontal="right"/>
    </xf>
    <xf numFmtId="0" fontId="3" fillId="0" borderId="8" xfId="0" applyFont="1" applyFill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2" fillId="2" borderId="9" xfId="0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12" xfId="0" applyFont="1" applyBorder="1" applyAlignment="1">
      <alignment horizontal="right"/>
    </xf>
    <xf numFmtId="2" fontId="0" fillId="0" borderId="12" xfId="0" applyNumberFormat="1" applyBorder="1" applyAlignment="1">
      <alignment/>
    </xf>
    <xf numFmtId="0" fontId="3" fillId="0" borderId="13" xfId="0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2" fillId="2" borderId="15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3" xfId="0" applyNumberForma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2" fontId="0" fillId="0" borderId="19" xfId="0" applyNumberFormat="1" applyBorder="1" applyAlignment="1">
      <alignment horizontal="right"/>
    </xf>
    <xf numFmtId="2" fontId="0" fillId="0" borderId="19" xfId="0" applyNumberFormat="1" applyBorder="1" applyAlignment="1">
      <alignment/>
    </xf>
    <xf numFmtId="0" fontId="0" fillId="0" borderId="9" xfId="0" applyFont="1" applyBorder="1" applyAlignment="1">
      <alignment horizontal="right"/>
    </xf>
    <xf numFmtId="2" fontId="0" fillId="0" borderId="24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0" fillId="0" borderId="27" xfId="0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27" xfId="0" applyNumberFormat="1" applyBorder="1" applyAlignment="1">
      <alignment/>
    </xf>
    <xf numFmtId="0" fontId="2" fillId="0" borderId="7" xfId="0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0" fillId="0" borderId="7" xfId="0" applyNumberFormat="1" applyBorder="1" applyAlignment="1">
      <alignment/>
    </xf>
    <xf numFmtId="0" fontId="2" fillId="0" borderId="35" xfId="0" applyFont="1" applyFill="1" applyBorder="1" applyAlignment="1">
      <alignment/>
    </xf>
    <xf numFmtId="2" fontId="0" fillId="0" borderId="34" xfId="0" applyNumberForma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18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3" fillId="0" borderId="31" xfId="0" applyNumberFormat="1" applyFont="1" applyBorder="1" applyAlignment="1">
      <alignment/>
    </xf>
    <xf numFmtId="2" fontId="0" fillId="0" borderId="2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7" xfId="0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2" fontId="2" fillId="3" borderId="39" xfId="0" applyNumberFormat="1" applyFont="1" applyFill="1" applyBorder="1" applyAlignment="1">
      <alignment horizontal="right"/>
    </xf>
    <xf numFmtId="2" fontId="2" fillId="3" borderId="4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2" xfId="0" applyBorder="1" applyAlignment="1">
      <alignment/>
    </xf>
    <xf numFmtId="2" fontId="0" fillId="0" borderId="41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42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45" xfId="0" applyFont="1" applyBorder="1" applyAlignment="1">
      <alignment/>
    </xf>
    <xf numFmtId="2" fontId="0" fillId="0" borderId="31" xfId="0" applyNumberFormat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2" fontId="0" fillId="0" borderId="47" xfId="0" applyNumberFormat="1" applyBorder="1" applyAlignment="1">
      <alignment horizontal="right"/>
    </xf>
    <xf numFmtId="2" fontId="0" fillId="0" borderId="45" xfId="0" applyNumberFormat="1" applyBorder="1" applyAlignment="1">
      <alignment horizontal="right"/>
    </xf>
    <xf numFmtId="2" fontId="0" fillId="0" borderId="47" xfId="0" applyNumberFormat="1" applyFont="1" applyBorder="1" applyAlignment="1">
      <alignment horizontal="right"/>
    </xf>
    <xf numFmtId="2" fontId="0" fillId="0" borderId="45" xfId="0" applyNumberFormat="1" applyFont="1" applyBorder="1" applyAlignment="1">
      <alignment horizontal="right"/>
    </xf>
    <xf numFmtId="2" fontId="0" fillId="0" borderId="48" xfId="0" applyNumberFormat="1" applyFont="1" applyBorder="1" applyAlignment="1">
      <alignment horizontal="right"/>
    </xf>
    <xf numFmtId="2" fontId="0" fillId="0" borderId="4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49" xfId="0" applyNumberFormat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0" xfId="0" applyBorder="1" applyAlignment="1">
      <alignment horizontal="right"/>
    </xf>
    <xf numFmtId="2" fontId="0" fillId="0" borderId="46" xfId="0" applyNumberFormat="1" applyBorder="1" applyAlignment="1">
      <alignment/>
    </xf>
    <xf numFmtId="2" fontId="0" fillId="0" borderId="46" xfId="0" applyNumberFormat="1" applyBorder="1" applyAlignment="1">
      <alignment horizontal="right"/>
    </xf>
    <xf numFmtId="2" fontId="0" fillId="0" borderId="47" xfId="0" applyNumberFormat="1" applyBorder="1" applyAlignment="1">
      <alignment/>
    </xf>
    <xf numFmtId="2" fontId="0" fillId="0" borderId="50" xfId="0" applyNumberFormat="1" applyBorder="1" applyAlignment="1">
      <alignment horizontal="right"/>
    </xf>
    <xf numFmtId="2" fontId="0" fillId="0" borderId="45" xfId="0" applyNumberForma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0" borderId="51" xfId="0" applyFont="1" applyBorder="1" applyAlignment="1">
      <alignment/>
    </xf>
    <xf numFmtId="2" fontId="0" fillId="0" borderId="52" xfId="0" applyNumberFormat="1" applyBorder="1" applyAlignment="1">
      <alignment/>
    </xf>
    <xf numFmtId="0" fontId="0" fillId="0" borderId="53" xfId="0" applyFont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2" fontId="0" fillId="0" borderId="54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52" xfId="0" applyNumberFormat="1" applyFont="1" applyBorder="1" applyAlignment="1">
      <alignment/>
    </xf>
    <xf numFmtId="0" fontId="0" fillId="0" borderId="55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56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56" xfId="0" applyNumberFormat="1" applyBorder="1" applyAlignment="1">
      <alignment/>
    </xf>
    <xf numFmtId="0" fontId="0" fillId="0" borderId="13" xfId="0" applyFill="1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59" xfId="0" applyNumberFormat="1" applyBorder="1" applyAlignment="1">
      <alignment horizontal="right"/>
    </xf>
    <xf numFmtId="0" fontId="0" fillId="0" borderId="6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2" fillId="0" borderId="43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50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47" xfId="0" applyBorder="1" applyAlignment="1">
      <alignment/>
    </xf>
    <xf numFmtId="0" fontId="0" fillId="0" borderId="50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65" xfId="0" applyNumberFormat="1" applyBorder="1" applyAlignment="1">
      <alignment/>
    </xf>
    <xf numFmtId="2" fontId="0" fillId="0" borderId="66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63" xfId="0" applyNumberFormat="1" applyBorder="1" applyAlignment="1">
      <alignment/>
    </xf>
    <xf numFmtId="2" fontId="0" fillId="0" borderId="64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63" xfId="0" applyNumberFormat="1" applyBorder="1" applyAlignment="1">
      <alignment horizontal="right"/>
    </xf>
    <xf numFmtId="2" fontId="0" fillId="0" borderId="64" xfId="0" applyNumberFormat="1" applyBorder="1" applyAlignment="1">
      <alignment horizontal="right"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2" fontId="0" fillId="0" borderId="68" xfId="0" applyNumberFormat="1" applyBorder="1" applyAlignment="1">
      <alignment/>
    </xf>
    <xf numFmtId="2" fontId="0" fillId="0" borderId="67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35" xfId="0" applyNumberFormat="1" applyBorder="1" applyAlignment="1">
      <alignment/>
    </xf>
    <xf numFmtId="2" fontId="0" fillId="0" borderId="59" xfId="0" applyNumberFormat="1" applyBorder="1" applyAlignment="1">
      <alignment/>
    </xf>
    <xf numFmtId="0" fontId="0" fillId="0" borderId="59" xfId="0" applyFont="1" applyBorder="1" applyAlignment="1">
      <alignment horizontal="right"/>
    </xf>
    <xf numFmtId="0" fontId="0" fillId="0" borderId="59" xfId="0" applyFont="1" applyFill="1" applyBorder="1" applyAlignment="1">
      <alignment/>
    </xf>
    <xf numFmtId="2" fontId="0" fillId="0" borderId="69" xfId="0" applyNumberFormat="1" applyBorder="1" applyAlignment="1">
      <alignment/>
    </xf>
    <xf numFmtId="0" fontId="0" fillId="0" borderId="70" xfId="0" applyFont="1" applyFill="1" applyBorder="1" applyAlignment="1">
      <alignment/>
    </xf>
    <xf numFmtId="0" fontId="3" fillId="0" borderId="34" xfId="0" applyFont="1" applyBorder="1" applyAlignment="1">
      <alignment/>
    </xf>
    <xf numFmtId="0" fontId="0" fillId="0" borderId="71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72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0" fillId="0" borderId="73" xfId="0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49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50" xfId="0" applyNumberFormat="1" applyBorder="1" applyAlignment="1">
      <alignment/>
    </xf>
    <xf numFmtId="2" fontId="0" fillId="0" borderId="72" xfId="0" applyNumberFormat="1" applyBorder="1" applyAlignment="1">
      <alignment/>
    </xf>
    <xf numFmtId="0" fontId="0" fillId="0" borderId="49" xfId="0" applyFont="1" applyBorder="1" applyAlignment="1">
      <alignment/>
    </xf>
    <xf numFmtId="0" fontId="0" fillId="0" borderId="69" xfId="0" applyFont="1" applyBorder="1" applyAlignment="1">
      <alignment/>
    </xf>
    <xf numFmtId="2" fontId="0" fillId="0" borderId="48" xfId="0" applyNumberFormat="1" applyBorder="1" applyAlignment="1">
      <alignment horizontal="right"/>
    </xf>
    <xf numFmtId="0" fontId="0" fillId="0" borderId="74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1" xfId="0" applyNumberFormat="1" applyBorder="1" applyAlignment="1">
      <alignment horizontal="right"/>
    </xf>
    <xf numFmtId="2" fontId="0" fillId="0" borderId="75" xfId="0" applyNumberFormat="1" applyBorder="1" applyAlignment="1">
      <alignment/>
    </xf>
    <xf numFmtId="2" fontId="0" fillId="0" borderId="75" xfId="0" applyNumberFormat="1" applyFont="1" applyBorder="1" applyAlignment="1">
      <alignment/>
    </xf>
    <xf numFmtId="2" fontId="0" fillId="0" borderId="52" xfId="0" applyNumberFormat="1" applyBorder="1" applyAlignment="1">
      <alignment horizontal="right"/>
    </xf>
    <xf numFmtId="0" fontId="0" fillId="0" borderId="52" xfId="0" applyBorder="1" applyAlignment="1">
      <alignment/>
    </xf>
    <xf numFmtId="0" fontId="0" fillId="0" borderId="57" xfId="0" applyFont="1" applyBorder="1" applyAlignment="1">
      <alignment horizontal="right"/>
    </xf>
    <xf numFmtId="0" fontId="0" fillId="0" borderId="57" xfId="0" applyFont="1" applyFill="1" applyBorder="1" applyAlignment="1">
      <alignment/>
    </xf>
    <xf numFmtId="0" fontId="0" fillId="0" borderId="52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75" xfId="0" applyBorder="1" applyAlignment="1">
      <alignment/>
    </xf>
    <xf numFmtId="0" fontId="0" fillId="0" borderId="0" xfId="0" applyFont="1" applyBorder="1" applyAlignment="1">
      <alignment/>
    </xf>
    <xf numFmtId="0" fontId="0" fillId="0" borderId="66" xfId="0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22" xfId="0" applyFont="1" applyBorder="1" applyAlignment="1">
      <alignment/>
    </xf>
    <xf numFmtId="2" fontId="3" fillId="0" borderId="34" xfId="0" applyNumberFormat="1" applyFont="1" applyBorder="1" applyAlignment="1">
      <alignment/>
    </xf>
    <xf numFmtId="0" fontId="3" fillId="0" borderId="57" xfId="0" applyFont="1" applyBorder="1" applyAlignment="1">
      <alignment/>
    </xf>
    <xf numFmtId="0" fontId="0" fillId="2" borderId="9" xfId="0" applyFill="1" applyBorder="1" applyAlignment="1">
      <alignment/>
    </xf>
    <xf numFmtId="2" fontId="2" fillId="4" borderId="9" xfId="0" applyNumberFormat="1" applyFont="1" applyFill="1" applyBorder="1" applyAlignment="1">
      <alignment/>
    </xf>
    <xf numFmtId="0" fontId="0" fillId="0" borderId="76" xfId="0" applyFont="1" applyBorder="1" applyAlignment="1">
      <alignment horizontal="right"/>
    </xf>
    <xf numFmtId="0" fontId="0" fillId="0" borderId="59" xfId="0" applyBorder="1" applyAlignment="1">
      <alignment/>
    </xf>
    <xf numFmtId="0" fontId="0" fillId="0" borderId="77" xfId="0" applyFont="1" applyBorder="1" applyAlignment="1">
      <alignment horizontal="right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2" fontId="0" fillId="0" borderId="10" xfId="0" applyNumberFormat="1" applyBorder="1" applyAlignment="1">
      <alignment/>
    </xf>
    <xf numFmtId="0" fontId="2" fillId="2" borderId="42" xfId="0" applyFont="1" applyFill="1" applyBorder="1" applyAlignment="1">
      <alignment/>
    </xf>
    <xf numFmtId="2" fontId="2" fillId="2" borderId="78" xfId="0" applyNumberFormat="1" applyFont="1" applyFill="1" applyBorder="1" applyAlignment="1">
      <alignment/>
    </xf>
    <xf numFmtId="2" fontId="2" fillId="2" borderId="79" xfId="0" applyNumberFormat="1" applyFont="1" applyFill="1" applyBorder="1" applyAlignment="1">
      <alignment/>
    </xf>
    <xf numFmtId="2" fontId="2" fillId="2" borderId="80" xfId="0" applyNumberFormat="1" applyFont="1" applyFill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81" xfId="0" applyNumberFormat="1" applyBorder="1" applyAlignment="1">
      <alignment/>
    </xf>
    <xf numFmtId="0" fontId="2" fillId="0" borderId="12" xfId="0" applyFont="1" applyBorder="1" applyAlignment="1">
      <alignment horizontal="left"/>
    </xf>
    <xf numFmtId="2" fontId="0" fillId="0" borderId="8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0" fontId="0" fillId="0" borderId="45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" borderId="83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0"/>
  <sheetViews>
    <sheetView tabSelected="1" workbookViewId="0" topLeftCell="A1">
      <selection activeCell="D3" sqref="D3:G3"/>
    </sheetView>
  </sheetViews>
  <sheetFormatPr defaultColWidth="9.140625" defaultRowHeight="12.75"/>
  <cols>
    <col min="1" max="1" width="11.140625" style="0" customWidth="1"/>
    <col min="2" max="2" width="43.57421875" style="0" customWidth="1"/>
    <col min="3" max="3" width="14.7109375" style="0" customWidth="1"/>
    <col min="4" max="4" width="13.57421875" style="0" customWidth="1"/>
    <col min="5" max="5" width="14.140625" style="0" customWidth="1"/>
    <col min="6" max="6" width="14.57421875" style="0" customWidth="1"/>
    <col min="7" max="7" width="12.7109375" style="0" customWidth="1"/>
  </cols>
  <sheetData>
    <row r="2" spans="4:7" ht="12.75">
      <c r="D2" s="330" t="s">
        <v>0</v>
      </c>
      <c r="E2" s="330"/>
      <c r="F2" s="330"/>
      <c r="G2" s="330"/>
    </row>
    <row r="3" spans="4:7" ht="12.75">
      <c r="D3" s="331" t="s">
        <v>185</v>
      </c>
      <c r="E3" s="330"/>
      <c r="F3" s="330"/>
      <c r="G3" s="330"/>
    </row>
    <row r="4" spans="4:7" ht="12.75">
      <c r="D4" s="331" t="s">
        <v>184</v>
      </c>
      <c r="E4" s="330"/>
      <c r="F4" s="330"/>
      <c r="G4" s="330"/>
    </row>
    <row r="5" ht="9.75" customHeight="1"/>
    <row r="6" spans="1:7" ht="15.75">
      <c r="A6" s="332" t="s">
        <v>178</v>
      </c>
      <c r="B6" s="332"/>
      <c r="C6" s="332"/>
      <c r="D6" s="332"/>
      <c r="E6" s="332"/>
      <c r="F6" s="332"/>
      <c r="G6" s="332"/>
    </row>
    <row r="7" spans="1:7" ht="15.75">
      <c r="A7" s="332" t="s">
        <v>177</v>
      </c>
      <c r="B7" s="332"/>
      <c r="C7" s="332"/>
      <c r="D7" s="332"/>
      <c r="E7" s="332"/>
      <c r="F7" s="332"/>
      <c r="G7" s="1"/>
    </row>
    <row r="8" ht="6.75" customHeight="1"/>
    <row r="9" ht="12.75" hidden="1"/>
    <row r="10" spans="1:7" ht="12.75">
      <c r="A10" s="333" t="s">
        <v>1</v>
      </c>
      <c r="B10" s="333"/>
      <c r="C10" s="333"/>
      <c r="D10" s="333"/>
      <c r="E10" s="333"/>
      <c r="F10" s="333"/>
      <c r="G10" s="333"/>
    </row>
    <row r="11" ht="12.75" hidden="1"/>
    <row r="12" ht="13.5" thickBot="1"/>
    <row r="13" spans="1:7" ht="12.75">
      <c r="A13" s="2" t="s">
        <v>2</v>
      </c>
      <c r="B13" s="3"/>
      <c r="C13" s="2" t="s">
        <v>3</v>
      </c>
      <c r="D13" s="3" t="s">
        <v>4</v>
      </c>
      <c r="E13" s="2" t="s">
        <v>5</v>
      </c>
      <c r="F13" s="3" t="s">
        <v>6</v>
      </c>
      <c r="G13" s="2" t="s">
        <v>7</v>
      </c>
    </row>
    <row r="14" spans="1:7" ht="12.75">
      <c r="A14" s="4" t="s">
        <v>8</v>
      </c>
      <c r="B14" s="5" t="s">
        <v>9</v>
      </c>
      <c r="C14" s="4" t="s">
        <v>10</v>
      </c>
      <c r="D14" s="5" t="s">
        <v>11</v>
      </c>
      <c r="E14" s="4" t="s">
        <v>12</v>
      </c>
      <c r="F14" s="5" t="s">
        <v>13</v>
      </c>
      <c r="G14" s="4"/>
    </row>
    <row r="15" spans="1:7" ht="12.75">
      <c r="A15" s="4" t="s">
        <v>14</v>
      </c>
      <c r="B15" s="5"/>
      <c r="C15" s="4" t="s">
        <v>15</v>
      </c>
      <c r="D15" s="5" t="s">
        <v>16</v>
      </c>
      <c r="E15" s="4" t="s">
        <v>13</v>
      </c>
      <c r="F15" s="5"/>
      <c r="G15" s="6">
        <v>0.2534722222222222</v>
      </c>
    </row>
    <row r="16" spans="1:7" ht="12.75">
      <c r="A16" s="7"/>
      <c r="B16" s="8"/>
      <c r="C16" s="7"/>
      <c r="D16" s="8" t="s">
        <v>17</v>
      </c>
      <c r="E16" s="7"/>
      <c r="F16" s="8"/>
      <c r="G16" s="7"/>
    </row>
    <row r="17" spans="1:8" ht="12.75">
      <c r="A17" s="9" t="s">
        <v>18</v>
      </c>
      <c r="B17" s="10" t="s">
        <v>19</v>
      </c>
      <c r="C17" s="9" t="s">
        <v>20</v>
      </c>
      <c r="D17" s="10" t="s">
        <v>21</v>
      </c>
      <c r="E17" s="9" t="s">
        <v>22</v>
      </c>
      <c r="F17" s="10" t="s">
        <v>23</v>
      </c>
      <c r="G17" s="9" t="s">
        <v>24</v>
      </c>
      <c r="H17" s="11"/>
    </row>
    <row r="18" spans="1:7" ht="12.75">
      <c r="A18" s="12" t="s">
        <v>25</v>
      </c>
      <c r="B18" s="13" t="s">
        <v>26</v>
      </c>
      <c r="C18" s="334"/>
      <c r="D18" s="334"/>
      <c r="E18" s="334"/>
      <c r="F18" s="334"/>
      <c r="G18" s="334"/>
    </row>
    <row r="19" spans="1:7" ht="12.75">
      <c r="A19" s="14" t="s">
        <v>27</v>
      </c>
      <c r="B19" s="15" t="s">
        <v>28</v>
      </c>
      <c r="C19" s="335"/>
      <c r="D19" s="335"/>
      <c r="E19" s="335"/>
      <c r="F19" s="335"/>
      <c r="G19" s="335"/>
    </row>
    <row r="20" spans="1:7" ht="12.75">
      <c r="A20" s="17"/>
      <c r="B20" s="18" t="s">
        <v>29</v>
      </c>
      <c r="C20" s="335"/>
      <c r="D20" s="335"/>
      <c r="E20" s="335"/>
      <c r="F20" s="335"/>
      <c r="G20" s="335"/>
    </row>
    <row r="21" spans="1:7" ht="12.75">
      <c r="A21" s="19">
        <v>2110</v>
      </c>
      <c r="B21" s="19" t="s">
        <v>30</v>
      </c>
      <c r="C21" s="11"/>
      <c r="D21" s="19"/>
      <c r="E21" s="11"/>
      <c r="F21" s="19"/>
      <c r="G21" s="19"/>
    </row>
    <row r="22" spans="1:7" ht="12.75">
      <c r="A22" s="19"/>
      <c r="B22" s="19" t="s">
        <v>31</v>
      </c>
      <c r="C22" s="20">
        <v>15000</v>
      </c>
      <c r="D22" s="21">
        <v>-1580</v>
      </c>
      <c r="E22" s="20">
        <v>13420</v>
      </c>
      <c r="F22" s="21">
        <v>13420</v>
      </c>
      <c r="G22" s="21">
        <f>(F22/E22*100)</f>
        <v>100</v>
      </c>
    </row>
    <row r="23" spans="1:7" ht="12.75">
      <c r="A23" s="19"/>
      <c r="B23" s="19" t="s">
        <v>32</v>
      </c>
      <c r="C23" s="20"/>
      <c r="D23" s="21"/>
      <c r="E23" s="20"/>
      <c r="F23" s="21"/>
      <c r="G23" s="21"/>
    </row>
    <row r="24" spans="1:7" ht="12.75">
      <c r="A24" s="19"/>
      <c r="B24" s="19" t="s">
        <v>33</v>
      </c>
      <c r="C24" s="20"/>
      <c r="D24" s="21"/>
      <c r="E24" s="20"/>
      <c r="F24" s="21"/>
      <c r="G24" s="21"/>
    </row>
    <row r="25" spans="1:7" ht="12.75">
      <c r="A25" s="22"/>
      <c r="B25" s="22" t="s">
        <v>34</v>
      </c>
      <c r="C25" s="23">
        <f>SUM(C22:C24)</f>
        <v>15000</v>
      </c>
      <c r="D25" s="23">
        <f>SUM(D22:D24)</f>
        <v>-1580</v>
      </c>
      <c r="E25" s="23">
        <f>SUM(E22:E24)</f>
        <v>13420</v>
      </c>
      <c r="F25" s="23">
        <f>SUM(F22:F24)</f>
        <v>13420</v>
      </c>
      <c r="G25" s="23">
        <f>(F25/E25*100)</f>
        <v>100</v>
      </c>
    </row>
    <row r="26" spans="1:7" ht="12.75">
      <c r="A26" s="13" t="s">
        <v>35</v>
      </c>
      <c r="B26" s="24" t="s">
        <v>36</v>
      </c>
      <c r="C26" s="336"/>
      <c r="D26" s="336"/>
      <c r="E26" s="336"/>
      <c r="F26" s="336"/>
      <c r="G26" s="336"/>
    </row>
    <row r="27" spans="1:7" ht="12.75">
      <c r="A27" s="25" t="s">
        <v>37</v>
      </c>
      <c r="B27" s="26" t="s">
        <v>38</v>
      </c>
      <c r="C27" s="336"/>
      <c r="D27" s="336"/>
      <c r="E27" s="336"/>
      <c r="F27" s="336"/>
      <c r="G27" s="336"/>
    </row>
    <row r="28" spans="1:7" ht="12.75">
      <c r="A28" s="19">
        <v>2700</v>
      </c>
      <c r="B28" s="19" t="s">
        <v>39</v>
      </c>
      <c r="C28" s="21">
        <v>70000</v>
      </c>
      <c r="D28" s="21">
        <v>1146.76</v>
      </c>
      <c r="E28" s="20">
        <v>71146.76</v>
      </c>
      <c r="F28" s="19">
        <v>71146.76</v>
      </c>
      <c r="G28" s="21">
        <f>(F28/E28*100)</f>
        <v>100</v>
      </c>
    </row>
    <row r="29" spans="1:7" ht="13.5" thickBot="1">
      <c r="A29" s="27"/>
      <c r="B29" s="27" t="s">
        <v>40</v>
      </c>
      <c r="C29" s="28"/>
      <c r="D29" s="28"/>
      <c r="E29" s="28"/>
      <c r="F29" s="27"/>
      <c r="G29" s="27"/>
    </row>
    <row r="30" spans="1:7" ht="13.5" thickBot="1">
      <c r="A30" s="29"/>
      <c r="B30" s="167" t="s">
        <v>41</v>
      </c>
      <c r="C30" s="30">
        <f>SUM(C28:C29)</f>
        <v>70000</v>
      </c>
      <c r="D30" s="30">
        <f>SUM(D28:D29)</f>
        <v>1146.76</v>
      </c>
      <c r="E30" s="30">
        <f>SUM(E28:E29)</f>
        <v>71146.76</v>
      </c>
      <c r="F30" s="29">
        <f>SUM(F28:F29)</f>
        <v>71146.76</v>
      </c>
      <c r="G30" s="30">
        <f>(F30/E30*100)</f>
        <v>100</v>
      </c>
    </row>
    <row r="31" spans="1:7" ht="13.5" thickBot="1">
      <c r="A31" s="166">
        <v>600</v>
      </c>
      <c r="B31" s="168" t="s">
        <v>42</v>
      </c>
      <c r="C31" s="337"/>
      <c r="D31" s="336"/>
      <c r="E31" s="336"/>
      <c r="F31" s="336"/>
      <c r="G31" s="336"/>
    </row>
    <row r="32" spans="1:8" ht="14.25" thickBot="1" thickTop="1">
      <c r="A32" s="151">
        <v>60014</v>
      </c>
      <c r="B32" s="194" t="s">
        <v>43</v>
      </c>
      <c r="C32" s="338"/>
      <c r="D32" s="334"/>
      <c r="E32" s="334"/>
      <c r="F32" s="334"/>
      <c r="G32" s="334"/>
      <c r="H32" s="33"/>
    </row>
    <row r="33" spans="1:8" ht="13.5" thickTop="1">
      <c r="A33" s="196" t="s">
        <v>44</v>
      </c>
      <c r="B33" s="197" t="s">
        <v>179</v>
      </c>
      <c r="C33" s="198"/>
      <c r="D33" s="199"/>
      <c r="E33" s="198"/>
      <c r="F33" s="196">
        <v>487.92</v>
      </c>
      <c r="G33" s="200"/>
      <c r="H33" s="11"/>
    </row>
    <row r="34" spans="1:8" ht="12.75">
      <c r="A34" s="201"/>
      <c r="B34" s="202" t="s">
        <v>180</v>
      </c>
      <c r="C34" s="203"/>
      <c r="D34" s="204"/>
      <c r="E34" s="203"/>
      <c r="F34" s="205"/>
      <c r="G34" s="206"/>
      <c r="H34" s="11"/>
    </row>
    <row r="35" spans="1:8" ht="12.75">
      <c r="A35" s="207" t="s">
        <v>45</v>
      </c>
      <c r="B35" s="212" t="s">
        <v>46</v>
      </c>
      <c r="C35" s="173"/>
      <c r="D35" s="180">
        <v>0</v>
      </c>
      <c r="E35" s="186">
        <f>C35+D35</f>
        <v>0</v>
      </c>
      <c r="F35" s="182">
        <v>15000</v>
      </c>
      <c r="G35" s="190"/>
      <c r="H35" s="11"/>
    </row>
    <row r="36" spans="1:8" ht="12.75">
      <c r="A36" s="207" t="s">
        <v>47</v>
      </c>
      <c r="B36" s="212" t="s">
        <v>48</v>
      </c>
      <c r="C36" s="173"/>
      <c r="D36" s="180">
        <f>SUM(C36+E36)</f>
        <v>0</v>
      </c>
      <c r="E36" s="187">
        <v>0</v>
      </c>
      <c r="F36" s="183">
        <v>3242.17</v>
      </c>
      <c r="G36" s="175"/>
      <c r="H36" s="11"/>
    </row>
    <row r="37" spans="1:8" ht="12.75">
      <c r="A37" s="208" t="s">
        <v>49</v>
      </c>
      <c r="B37" s="213" t="s">
        <v>50</v>
      </c>
      <c r="C37" s="172"/>
      <c r="D37" s="20"/>
      <c r="E37" s="176"/>
      <c r="F37" s="42">
        <v>1901.76</v>
      </c>
      <c r="G37" s="175"/>
      <c r="H37" s="11"/>
    </row>
    <row r="38" spans="1:8" ht="12.75">
      <c r="A38" s="208">
        <v>2710</v>
      </c>
      <c r="B38" s="202" t="s">
        <v>51</v>
      </c>
      <c r="C38" s="174"/>
      <c r="D38" s="105">
        <v>244519.29</v>
      </c>
      <c r="E38" s="188">
        <v>244519.29</v>
      </c>
      <c r="F38" s="184">
        <v>244228.29</v>
      </c>
      <c r="G38" s="175">
        <f>(F38/E38*100)</f>
        <v>99.88099098439227</v>
      </c>
      <c r="H38" s="11"/>
    </row>
    <row r="39" spans="1:8" ht="12.75">
      <c r="A39" s="209"/>
      <c r="B39" s="202" t="s">
        <v>52</v>
      </c>
      <c r="C39" s="172"/>
      <c r="D39" s="20">
        <v>0</v>
      </c>
      <c r="E39" s="176"/>
      <c r="F39" s="185"/>
      <c r="G39" s="189"/>
      <c r="H39" s="11"/>
    </row>
    <row r="40" spans="1:8" ht="12.75">
      <c r="A40" s="207">
        <v>6208</v>
      </c>
      <c r="B40" s="214" t="s">
        <v>53</v>
      </c>
      <c r="C40" s="175">
        <v>7413299</v>
      </c>
      <c r="D40" s="105">
        <v>-7413299</v>
      </c>
      <c r="E40" s="186">
        <v>0</v>
      </c>
      <c r="F40" s="184">
        <v>0</v>
      </c>
      <c r="G40" s="187"/>
      <c r="H40" s="11"/>
    </row>
    <row r="41" spans="1:8" ht="12.75">
      <c r="A41" s="208">
        <v>6430</v>
      </c>
      <c r="B41" s="214" t="s">
        <v>54</v>
      </c>
      <c r="C41" s="175">
        <v>1464000</v>
      </c>
      <c r="D41" s="105">
        <v>-183100</v>
      </c>
      <c r="E41" s="188">
        <v>1280900</v>
      </c>
      <c r="F41" s="184">
        <v>1280900</v>
      </c>
      <c r="G41" s="175">
        <f>(F41/E41*100)</f>
        <v>100</v>
      </c>
      <c r="H41" s="11"/>
    </row>
    <row r="42" spans="1:8" ht="12.75">
      <c r="A42" s="201"/>
      <c r="B42" s="202" t="s">
        <v>55</v>
      </c>
      <c r="C42" s="176"/>
      <c r="D42" s="20"/>
      <c r="E42" s="176"/>
      <c r="F42" s="165"/>
      <c r="G42" s="176"/>
      <c r="H42" s="11"/>
    </row>
    <row r="43" spans="1:8" ht="12.75">
      <c r="A43" s="201"/>
      <c r="B43" s="202" t="s">
        <v>56</v>
      </c>
      <c r="C43" s="176"/>
      <c r="D43" s="181"/>
      <c r="E43" s="189"/>
      <c r="F43" s="165"/>
      <c r="G43" s="176"/>
      <c r="H43" s="11"/>
    </row>
    <row r="44" spans="1:8" ht="12.75">
      <c r="A44" s="210">
        <v>6300</v>
      </c>
      <c r="B44" s="214" t="s">
        <v>57</v>
      </c>
      <c r="C44" s="175">
        <v>3354519</v>
      </c>
      <c r="D44" s="105">
        <v>-2268623.35</v>
      </c>
      <c r="E44" s="190">
        <v>1085895.65</v>
      </c>
      <c r="F44" s="42">
        <v>961935.64</v>
      </c>
      <c r="G44" s="175">
        <f>(F44/E44*100)</f>
        <v>88.58453756583333</v>
      </c>
      <c r="H44" s="11"/>
    </row>
    <row r="45" spans="1:7" ht="12.75">
      <c r="A45" s="211"/>
      <c r="B45" s="202" t="s">
        <v>181</v>
      </c>
      <c r="C45" s="176"/>
      <c r="D45" s="20">
        <f>SUM(C45-E45)</f>
        <v>0</v>
      </c>
      <c r="E45" s="176"/>
      <c r="F45" s="38"/>
      <c r="G45" s="172"/>
    </row>
    <row r="46" spans="1:7" s="49" customFormat="1" ht="12.75">
      <c r="A46" s="210">
        <v>6630</v>
      </c>
      <c r="B46" s="214" t="s">
        <v>59</v>
      </c>
      <c r="C46" s="177">
        <v>25000</v>
      </c>
      <c r="D46" s="47">
        <v>-25000</v>
      </c>
      <c r="E46" s="188">
        <v>0</v>
      </c>
      <c r="F46" s="48">
        <v>0</v>
      </c>
      <c r="G46" s="191"/>
    </row>
    <row r="47" spans="1:7" s="49" customFormat="1" ht="12.75">
      <c r="A47" s="211"/>
      <c r="B47" s="202" t="s">
        <v>60</v>
      </c>
      <c r="C47" s="178"/>
      <c r="D47" s="50"/>
      <c r="E47" s="178"/>
      <c r="F47" s="51"/>
      <c r="G47" s="192"/>
    </row>
    <row r="48" spans="1:7" s="49" customFormat="1" ht="13.5" thickBot="1">
      <c r="A48" s="211"/>
      <c r="B48" s="215" t="s">
        <v>61</v>
      </c>
      <c r="C48" s="179"/>
      <c r="D48" s="50"/>
      <c r="E48" s="179"/>
      <c r="F48" s="51"/>
      <c r="G48" s="193"/>
    </row>
    <row r="49" spans="1:7" ht="13.5" thickBot="1">
      <c r="A49" s="22"/>
      <c r="B49" s="29" t="s">
        <v>62</v>
      </c>
      <c r="C49" s="30">
        <f>SUM(C40,C41,C44,C46)</f>
        <v>12256818</v>
      </c>
      <c r="D49" s="23">
        <f>SUM(D38,D40,D41,D44,D46)</f>
        <v>-9645503.06</v>
      </c>
      <c r="E49" s="30">
        <f>SUM(E35:E46)</f>
        <v>2611314.94</v>
      </c>
      <c r="F49" s="23">
        <f>SUM(F33,F35:F45)</f>
        <v>2507695.7800000003</v>
      </c>
      <c r="G49" s="30">
        <f>(F49/E49*100)</f>
        <v>96.0319163953468</v>
      </c>
    </row>
    <row r="50" spans="1:7" ht="13.5" thickBot="1">
      <c r="A50" s="31">
        <v>700</v>
      </c>
      <c r="B50" s="24" t="s">
        <v>63</v>
      </c>
      <c r="C50" s="336"/>
      <c r="D50" s="336"/>
      <c r="E50" s="336"/>
      <c r="F50" s="336"/>
      <c r="G50" s="336"/>
    </row>
    <row r="51" spans="1:7" ht="14.25" thickBot="1" thickTop="1">
      <c r="A51" s="32">
        <v>70005</v>
      </c>
      <c r="B51" s="26" t="s">
        <v>64</v>
      </c>
      <c r="C51" s="336"/>
      <c r="D51" s="336"/>
      <c r="E51" s="336"/>
      <c r="F51" s="336"/>
      <c r="G51" s="336"/>
    </row>
    <row r="52" spans="1:7" ht="13.5" thickTop="1">
      <c r="A52" s="216" t="s">
        <v>49</v>
      </c>
      <c r="B52" s="217" t="s">
        <v>50</v>
      </c>
      <c r="C52" s="218"/>
      <c r="D52" s="218"/>
      <c r="E52" s="218"/>
      <c r="F52" s="219">
        <v>440580</v>
      </c>
      <c r="G52" s="220"/>
    </row>
    <row r="53" spans="1:7" ht="12.75">
      <c r="A53" s="19">
        <v>2110</v>
      </c>
      <c r="B53" s="19" t="s">
        <v>30</v>
      </c>
      <c r="C53" s="19"/>
      <c r="D53" s="19"/>
      <c r="E53" s="19"/>
      <c r="F53" s="19"/>
      <c r="G53" s="19"/>
    </row>
    <row r="54" spans="1:7" ht="12.75">
      <c r="A54" s="19"/>
      <c r="B54" s="19" t="s">
        <v>31</v>
      </c>
      <c r="C54" s="21">
        <v>15000</v>
      </c>
      <c r="D54" s="21">
        <v>0</v>
      </c>
      <c r="E54" s="20">
        <f>C54+D54</f>
        <v>15000</v>
      </c>
      <c r="F54" s="21">
        <v>14990.96</v>
      </c>
      <c r="G54" s="21">
        <f>(F54/E54*100)</f>
        <v>99.93973333333332</v>
      </c>
    </row>
    <row r="55" spans="1:7" ht="12.75">
      <c r="A55" s="19"/>
      <c r="B55" s="19" t="s">
        <v>65</v>
      </c>
      <c r="C55" s="21"/>
      <c r="D55" s="21"/>
      <c r="E55" s="21"/>
      <c r="F55" s="21"/>
      <c r="G55" s="19"/>
    </row>
    <row r="56" spans="1:7" ht="12.75">
      <c r="A56" s="27"/>
      <c r="B56" s="27" t="s">
        <v>33</v>
      </c>
      <c r="C56" s="28"/>
      <c r="D56" s="28"/>
      <c r="E56" s="28"/>
      <c r="F56" s="28"/>
      <c r="G56" s="27"/>
    </row>
    <row r="57" spans="1:7" ht="12.75">
      <c r="A57" s="29"/>
      <c r="B57" s="29" t="s">
        <v>66</v>
      </c>
      <c r="C57" s="30">
        <f>SUM(C54:C56)</f>
        <v>15000</v>
      </c>
      <c r="D57" s="23">
        <f>SUM(D54:D56)</f>
        <v>0</v>
      </c>
      <c r="E57" s="52">
        <f>SUM(E54)</f>
        <v>15000</v>
      </c>
      <c r="F57" s="30">
        <f>SUM(F52,F54)</f>
        <v>455570.96</v>
      </c>
      <c r="G57" s="30">
        <f>(F57/E57*100)</f>
        <v>3037.1397333333334</v>
      </c>
    </row>
    <row r="58" spans="1:7" ht="12.75">
      <c r="A58" s="31">
        <v>710</v>
      </c>
      <c r="B58" s="24" t="s">
        <v>67</v>
      </c>
      <c r="C58" s="334"/>
      <c r="D58" s="334"/>
      <c r="E58" s="334"/>
      <c r="F58" s="334"/>
      <c r="G58" s="334"/>
    </row>
    <row r="59" spans="1:7" ht="12.75">
      <c r="A59" s="32">
        <v>71013</v>
      </c>
      <c r="B59" s="26" t="s">
        <v>68</v>
      </c>
      <c r="C59" s="53"/>
      <c r="D59" s="54"/>
      <c r="E59" s="54"/>
      <c r="F59" s="54"/>
      <c r="G59" s="55"/>
    </row>
    <row r="60" spans="1:7" ht="12.75">
      <c r="A60" s="19">
        <v>2110</v>
      </c>
      <c r="B60" s="19" t="s">
        <v>30</v>
      </c>
      <c r="C60" s="56">
        <v>40000</v>
      </c>
      <c r="D60" s="57">
        <v>6000</v>
      </c>
      <c r="E60" s="20">
        <v>46000</v>
      </c>
      <c r="F60" s="56">
        <v>46000</v>
      </c>
      <c r="G60" s="21">
        <f>(F60/E60*100)</f>
        <v>100</v>
      </c>
    </row>
    <row r="61" spans="1:7" ht="12.75">
      <c r="A61" s="19"/>
      <c r="B61" s="19" t="s">
        <v>31</v>
      </c>
      <c r="C61" s="7"/>
      <c r="D61" s="7"/>
      <c r="E61" s="7"/>
      <c r="F61" s="7"/>
      <c r="G61" s="7"/>
    </row>
    <row r="62" spans="1:7" ht="12.75">
      <c r="A62" s="19"/>
      <c r="B62" s="19" t="s">
        <v>65</v>
      </c>
      <c r="C62" s="7"/>
      <c r="D62" s="7"/>
      <c r="E62" s="7"/>
      <c r="F62" s="7"/>
      <c r="G62" s="7"/>
    </row>
    <row r="63" spans="1:7" ht="12.75">
      <c r="A63" s="27"/>
      <c r="B63" s="27" t="s">
        <v>33</v>
      </c>
      <c r="C63" s="16"/>
      <c r="D63" s="16"/>
      <c r="E63" s="16"/>
      <c r="F63" s="16"/>
      <c r="G63" s="16"/>
    </row>
    <row r="64" spans="1:7" ht="12.75">
      <c r="A64" s="32">
        <v>71014</v>
      </c>
      <c r="B64" s="26" t="s">
        <v>69</v>
      </c>
      <c r="C64" s="339"/>
      <c r="D64" s="339"/>
      <c r="E64" s="339"/>
      <c r="F64" s="339"/>
      <c r="G64" s="339"/>
    </row>
    <row r="65" spans="1:7" ht="12.75">
      <c r="A65" s="19">
        <v>2110</v>
      </c>
      <c r="B65" s="19" t="s">
        <v>30</v>
      </c>
      <c r="C65" s="19"/>
      <c r="D65" s="19"/>
      <c r="E65" s="19"/>
      <c r="F65" s="19"/>
      <c r="G65" s="19"/>
    </row>
    <row r="66" spans="1:7" ht="12.75">
      <c r="A66" s="19"/>
      <c r="B66" s="19" t="s">
        <v>31</v>
      </c>
      <c r="C66" s="21">
        <v>2000</v>
      </c>
      <c r="D66" s="21">
        <v>0</v>
      </c>
      <c r="E66" s="20">
        <f>C66+D66</f>
        <v>2000</v>
      </c>
      <c r="F66" s="21">
        <v>2000</v>
      </c>
      <c r="G66" s="21">
        <f>(F66/E66*100)</f>
        <v>100</v>
      </c>
    </row>
    <row r="67" spans="1:7" ht="12.75">
      <c r="A67" s="19"/>
      <c r="B67" s="19" t="s">
        <v>65</v>
      </c>
      <c r="C67" s="19"/>
      <c r="D67" s="19"/>
      <c r="E67" s="19"/>
      <c r="F67" s="19"/>
      <c r="G67" s="19"/>
    </row>
    <row r="68" spans="1:7" ht="12.75">
      <c r="A68" s="19"/>
      <c r="B68" s="19" t="s">
        <v>33</v>
      </c>
      <c r="C68" s="19"/>
      <c r="D68" s="19"/>
      <c r="E68" s="19"/>
      <c r="F68" s="19"/>
      <c r="G68" s="19"/>
    </row>
    <row r="69" spans="1:7" ht="14.25" thickBot="1" thickTop="1">
      <c r="A69" s="32">
        <v>71015</v>
      </c>
      <c r="B69" s="26" t="s">
        <v>70</v>
      </c>
      <c r="C69" s="339"/>
      <c r="D69" s="339"/>
      <c r="E69" s="339"/>
      <c r="F69" s="339"/>
      <c r="G69" s="339"/>
    </row>
    <row r="70" spans="1:7" ht="13.5" thickTop="1">
      <c r="A70" s="14" t="s">
        <v>71</v>
      </c>
      <c r="B70" s="37" t="s">
        <v>72</v>
      </c>
      <c r="C70" s="58"/>
      <c r="D70" s="59"/>
      <c r="E70" s="59"/>
      <c r="F70" s="60">
        <v>110</v>
      </c>
      <c r="G70" s="34"/>
    </row>
    <row r="71" spans="1:7" ht="12.75">
      <c r="A71" s="61" t="s">
        <v>47</v>
      </c>
      <c r="B71" s="62" t="s">
        <v>48</v>
      </c>
      <c r="C71" s="62"/>
      <c r="D71" s="62"/>
      <c r="E71" s="62">
        <f>SUM(C71,D71)</f>
        <v>0</v>
      </c>
      <c r="F71" s="62">
        <v>372.96</v>
      </c>
      <c r="G71" s="34"/>
    </row>
    <row r="72" spans="1:7" ht="12.75">
      <c r="A72" s="19">
        <v>2110</v>
      </c>
      <c r="B72" s="19" t="s">
        <v>30</v>
      </c>
      <c r="C72" s="19"/>
      <c r="D72" s="19"/>
      <c r="E72" s="19"/>
      <c r="F72" s="19"/>
      <c r="G72" s="19"/>
    </row>
    <row r="73" spans="1:7" ht="12.75">
      <c r="A73" s="19"/>
      <c r="B73" s="19" t="s">
        <v>31</v>
      </c>
      <c r="C73" s="21">
        <v>259388</v>
      </c>
      <c r="D73" s="21">
        <v>-4024</v>
      </c>
      <c r="E73" s="20">
        <v>255364</v>
      </c>
      <c r="F73" s="21">
        <v>255364</v>
      </c>
      <c r="G73" s="21">
        <f>(F73/E73*100)</f>
        <v>100</v>
      </c>
    </row>
    <row r="74" spans="1:7" ht="12.75">
      <c r="A74" s="19"/>
      <c r="B74" s="19" t="s">
        <v>65</v>
      </c>
      <c r="C74" s="19"/>
      <c r="D74" s="19"/>
      <c r="E74" s="19"/>
      <c r="F74" s="19"/>
      <c r="G74" s="19"/>
    </row>
    <row r="75" spans="1:7" ht="12.75">
      <c r="A75" s="19"/>
      <c r="B75" s="19" t="s">
        <v>33</v>
      </c>
      <c r="C75" s="19"/>
      <c r="D75" s="19"/>
      <c r="E75" s="19"/>
      <c r="F75" s="19"/>
      <c r="G75" s="19"/>
    </row>
    <row r="76" spans="1:7" ht="12.75">
      <c r="A76" s="22"/>
      <c r="B76" s="22" t="s">
        <v>73</v>
      </c>
      <c r="C76" s="23">
        <f>SUM(C60,C66,C73)</f>
        <v>301388</v>
      </c>
      <c r="D76" s="23">
        <f>SUM(D60,D66,D71,D73)</f>
        <v>1976</v>
      </c>
      <c r="E76" s="23">
        <f>SUM(E60,E66,E71,E73)</f>
        <v>303364</v>
      </c>
      <c r="F76" s="23">
        <f>SUM(F60,F66,F70,F71,F73)</f>
        <v>303846.96</v>
      </c>
      <c r="G76" s="23">
        <f>(F76/E76*100)</f>
        <v>100.15920148732216</v>
      </c>
    </row>
    <row r="77" spans="1:7" ht="12.75">
      <c r="A77" s="31">
        <v>750</v>
      </c>
      <c r="B77" s="24" t="s">
        <v>74</v>
      </c>
      <c r="C77" s="336"/>
      <c r="D77" s="336"/>
      <c r="E77" s="336"/>
      <c r="F77" s="336"/>
      <c r="G77" s="336"/>
    </row>
    <row r="78" spans="1:7" ht="12.75">
      <c r="A78" s="32">
        <v>75011</v>
      </c>
      <c r="B78" s="32" t="s">
        <v>75</v>
      </c>
      <c r="C78" s="336"/>
      <c r="D78" s="336"/>
      <c r="E78" s="336"/>
      <c r="F78" s="336"/>
      <c r="G78" s="336"/>
    </row>
    <row r="79" spans="1:7" ht="12.75">
      <c r="A79" s="19">
        <v>2110</v>
      </c>
      <c r="B79" s="19" t="s">
        <v>30</v>
      </c>
      <c r="C79" s="19"/>
      <c r="D79" s="19"/>
      <c r="E79" s="19"/>
      <c r="F79" s="19"/>
      <c r="G79" s="19"/>
    </row>
    <row r="80" spans="1:7" ht="12.75">
      <c r="A80" s="19"/>
      <c r="B80" s="19" t="s">
        <v>31</v>
      </c>
      <c r="C80" s="21">
        <v>100859</v>
      </c>
      <c r="D80" s="21">
        <v>25000</v>
      </c>
      <c r="E80" s="20">
        <f>C80+D80</f>
        <v>125859</v>
      </c>
      <c r="F80" s="21">
        <v>125504.97</v>
      </c>
      <c r="G80" s="21">
        <f>(F80/E80*100)</f>
        <v>99.7187090315353</v>
      </c>
    </row>
    <row r="81" spans="1:7" ht="12.75">
      <c r="A81" s="19"/>
      <c r="B81" s="19" t="s">
        <v>65</v>
      </c>
      <c r="C81" s="19"/>
      <c r="D81" s="19"/>
      <c r="E81" s="19"/>
      <c r="F81" s="19"/>
      <c r="G81" s="19"/>
    </row>
    <row r="82" spans="1:7" ht="12.75">
      <c r="A82" s="19"/>
      <c r="B82" s="19" t="s">
        <v>33</v>
      </c>
      <c r="C82" s="19"/>
      <c r="D82" s="19"/>
      <c r="E82" s="19"/>
      <c r="F82" s="19"/>
      <c r="G82" s="19"/>
    </row>
    <row r="83" spans="1:7" ht="12.75">
      <c r="A83" s="32">
        <v>75020</v>
      </c>
      <c r="B83" s="32" t="s">
        <v>75</v>
      </c>
      <c r="C83" s="339"/>
      <c r="D83" s="339"/>
      <c r="E83" s="339"/>
      <c r="F83" s="339"/>
      <c r="G83" s="339"/>
    </row>
    <row r="84" spans="1:7" ht="12.75">
      <c r="A84" s="63" t="s">
        <v>76</v>
      </c>
      <c r="B84" s="64" t="s">
        <v>77</v>
      </c>
      <c r="C84" s="46">
        <v>680000</v>
      </c>
      <c r="D84" s="34">
        <v>0</v>
      </c>
      <c r="E84" s="20">
        <f>C84+D84</f>
        <v>680000</v>
      </c>
      <c r="F84" s="46">
        <v>621622.5</v>
      </c>
      <c r="G84" s="46">
        <f>(F84/E84*100)</f>
        <v>91.41507352941176</v>
      </c>
    </row>
    <row r="85" spans="1:7" ht="12.75">
      <c r="A85" s="39" t="s">
        <v>78</v>
      </c>
      <c r="B85" s="65" t="s">
        <v>79</v>
      </c>
      <c r="C85" s="40"/>
      <c r="D85" s="40"/>
      <c r="E85" s="40"/>
      <c r="F85" s="40"/>
      <c r="G85" s="66"/>
    </row>
    <row r="86" spans="1:7" ht="12.75">
      <c r="A86" s="67"/>
      <c r="B86" s="64" t="s">
        <v>80</v>
      </c>
      <c r="C86" s="46">
        <v>1742</v>
      </c>
      <c r="D86" s="46"/>
      <c r="E86" s="222">
        <f>C86+D86</f>
        <v>1742</v>
      </c>
      <c r="F86" s="46">
        <v>1741.8</v>
      </c>
      <c r="G86" s="46">
        <f>(F86/E86*100)</f>
        <v>99.98851894374282</v>
      </c>
    </row>
    <row r="87" spans="1:7" ht="12.75">
      <c r="A87" s="63" t="s">
        <v>81</v>
      </c>
      <c r="B87" s="221" t="s">
        <v>182</v>
      </c>
      <c r="C87" s="46"/>
      <c r="D87" s="46"/>
      <c r="E87" s="223"/>
      <c r="F87" s="46">
        <v>400</v>
      </c>
      <c r="G87" s="46"/>
    </row>
    <row r="88" spans="1:7" ht="12.75">
      <c r="A88" s="61" t="s">
        <v>71</v>
      </c>
      <c r="B88" s="37" t="s">
        <v>72</v>
      </c>
      <c r="C88" s="34">
        <v>2000</v>
      </c>
      <c r="D88" s="34">
        <v>1800</v>
      </c>
      <c r="E88" s="79">
        <f>C88+D88</f>
        <v>3800</v>
      </c>
      <c r="F88" s="34">
        <v>2860.8</v>
      </c>
      <c r="G88" s="46">
        <f>(F88/E88*100)</f>
        <v>75.2842105263158</v>
      </c>
    </row>
    <row r="89" spans="1:7" ht="12.75">
      <c r="A89" s="39" t="s">
        <v>82</v>
      </c>
      <c r="B89" s="65" t="s">
        <v>83</v>
      </c>
      <c r="C89" s="40"/>
      <c r="D89" s="40"/>
      <c r="E89" s="40"/>
      <c r="F89" s="40"/>
      <c r="G89" s="66"/>
    </row>
    <row r="90" spans="1:7" ht="12.75">
      <c r="A90" s="19"/>
      <c r="B90" s="68" t="s">
        <v>84</v>
      </c>
      <c r="C90" s="21">
        <v>10371</v>
      </c>
      <c r="D90" s="21">
        <v>0</v>
      </c>
      <c r="E90" s="20">
        <f>C90+D90</f>
        <v>10371</v>
      </c>
      <c r="F90" s="19">
        <v>15426.35</v>
      </c>
      <c r="G90" s="21">
        <f>(F90/E90*100)</f>
        <v>148.7450583357439</v>
      </c>
    </row>
    <row r="91" spans="1:7" ht="12.75">
      <c r="A91" s="67"/>
      <c r="B91" s="64" t="s">
        <v>85</v>
      </c>
      <c r="C91" s="67"/>
      <c r="D91" s="67"/>
      <c r="E91" s="67"/>
      <c r="F91" s="67"/>
      <c r="G91" s="67"/>
    </row>
    <row r="92" spans="1:7" ht="12.75">
      <c r="A92" s="61" t="s">
        <v>86</v>
      </c>
      <c r="B92" s="37" t="s">
        <v>87</v>
      </c>
      <c r="C92" s="62"/>
      <c r="D92" s="62">
        <v>0</v>
      </c>
      <c r="E92" s="62">
        <v>0</v>
      </c>
      <c r="F92" s="62">
        <v>48.56</v>
      </c>
      <c r="G92" s="34"/>
    </row>
    <row r="93" spans="1:7" ht="12.75">
      <c r="A93" s="69" t="s">
        <v>47</v>
      </c>
      <c r="B93" s="37" t="s">
        <v>48</v>
      </c>
      <c r="C93" s="34">
        <v>70000</v>
      </c>
      <c r="D93" s="34">
        <v>0</v>
      </c>
      <c r="E93" s="20">
        <f>C93+D93</f>
        <v>70000</v>
      </c>
      <c r="F93" s="62">
        <v>58021.72</v>
      </c>
      <c r="G93" s="34">
        <f>(F93/E93*100)</f>
        <v>82.88817142857144</v>
      </c>
    </row>
    <row r="94" spans="1:7" ht="12.75">
      <c r="A94" s="69" t="s">
        <v>88</v>
      </c>
      <c r="B94" s="37" t="s">
        <v>89</v>
      </c>
      <c r="C94" s="62"/>
      <c r="D94" s="34"/>
      <c r="E94" s="34">
        <f>C94+D94</f>
        <v>0</v>
      </c>
      <c r="F94" s="34">
        <v>19</v>
      </c>
      <c r="G94" s="34"/>
    </row>
    <row r="95" spans="1:7" ht="12.75">
      <c r="A95" s="61" t="s">
        <v>49</v>
      </c>
      <c r="B95" s="37" t="s">
        <v>50</v>
      </c>
      <c r="C95" s="62"/>
      <c r="D95" s="34">
        <v>105737.58</v>
      </c>
      <c r="E95" s="20">
        <f>C95+D95</f>
        <v>105737.58</v>
      </c>
      <c r="F95" s="34">
        <v>203691.57</v>
      </c>
      <c r="G95" s="224">
        <f>(F95/E95*100)</f>
        <v>192.63876665231038</v>
      </c>
    </row>
    <row r="96" spans="1:7" ht="12.75">
      <c r="A96" s="19">
        <v>2360</v>
      </c>
      <c r="B96" s="68" t="s">
        <v>90</v>
      </c>
      <c r="C96" s="19"/>
      <c r="D96" s="19"/>
      <c r="E96" s="66"/>
      <c r="F96" s="19"/>
      <c r="G96" s="19"/>
    </row>
    <row r="97" spans="1:7" ht="12.75">
      <c r="A97" s="19"/>
      <c r="B97" s="68" t="s">
        <v>91</v>
      </c>
      <c r="C97" s="21">
        <v>35000</v>
      </c>
      <c r="D97" s="20"/>
      <c r="E97" s="21">
        <f>C97+D97</f>
        <v>35000</v>
      </c>
      <c r="F97" s="19">
        <v>84497.1</v>
      </c>
      <c r="G97" s="21">
        <f>(F97/E97*100)</f>
        <v>241.4202857142857</v>
      </c>
    </row>
    <row r="98" spans="1:7" ht="12.75">
      <c r="A98" s="19"/>
      <c r="B98" s="68" t="s">
        <v>92</v>
      </c>
      <c r="C98" s="19"/>
      <c r="D98" s="19"/>
      <c r="E98" s="19"/>
      <c r="F98" s="19"/>
      <c r="G98" s="19"/>
    </row>
    <row r="99" spans="1:7" ht="12.75">
      <c r="A99" s="67"/>
      <c r="B99" s="64" t="s">
        <v>93</v>
      </c>
      <c r="C99" s="67"/>
      <c r="D99" s="67"/>
      <c r="E99" s="67"/>
      <c r="F99" s="67"/>
      <c r="G99" s="67"/>
    </row>
    <row r="100" spans="1:7" ht="12.75">
      <c r="A100" s="70">
        <v>75045</v>
      </c>
      <c r="B100" s="70" t="s">
        <v>94</v>
      </c>
      <c r="C100" s="340"/>
      <c r="D100" s="340"/>
      <c r="E100" s="340"/>
      <c r="F100" s="340"/>
      <c r="G100" s="340"/>
    </row>
    <row r="101" spans="1:7" ht="12.75">
      <c r="A101" s="71">
        <v>2110</v>
      </c>
      <c r="B101" s="71" t="s">
        <v>30</v>
      </c>
      <c r="C101" s="71"/>
      <c r="D101" s="71"/>
      <c r="E101" s="71"/>
      <c r="F101" s="71"/>
      <c r="G101" s="71"/>
    </row>
    <row r="102" spans="1:7" ht="12.75">
      <c r="A102" s="19"/>
      <c r="B102" s="19" t="s">
        <v>31</v>
      </c>
      <c r="C102" s="21">
        <v>14000</v>
      </c>
      <c r="D102" s="21">
        <v>-633</v>
      </c>
      <c r="E102" s="20">
        <f>C102+D102</f>
        <v>13367</v>
      </c>
      <c r="F102" s="21">
        <v>13366.74</v>
      </c>
      <c r="G102" s="21">
        <f>(F102/E102*100)</f>
        <v>99.99805491134885</v>
      </c>
    </row>
    <row r="103" spans="1:7" ht="12.75">
      <c r="A103" s="19"/>
      <c r="B103" s="19" t="s">
        <v>65</v>
      </c>
      <c r="C103" s="19"/>
      <c r="D103" s="19"/>
      <c r="E103" s="19"/>
      <c r="F103" s="19"/>
      <c r="G103" s="19"/>
    </row>
    <row r="104" spans="1:7" ht="13.5" thickBot="1">
      <c r="A104" s="27"/>
      <c r="B104" s="27" t="s">
        <v>33</v>
      </c>
      <c r="C104" s="27"/>
      <c r="D104" s="27"/>
      <c r="E104" s="27"/>
      <c r="F104" s="27"/>
      <c r="G104" s="27"/>
    </row>
    <row r="105" spans="1:7" ht="15.75" customHeight="1" thickBot="1">
      <c r="A105" s="167"/>
      <c r="B105" s="29" t="s">
        <v>95</v>
      </c>
      <c r="C105" s="30">
        <f>SUM(C80,C84,C86,C88,C90,C93,C97,C102)</f>
        <v>913972</v>
      </c>
      <c r="D105" s="30">
        <f>SUM(D80,D88,D95,D102)</f>
        <v>131904.58000000002</v>
      </c>
      <c r="E105" s="30">
        <f>SUM(E80:E81,E84:E97,E102)</f>
        <v>1045876.58</v>
      </c>
      <c r="F105" s="30">
        <f>SUM(F80,F84,F86,F87,F88,F90,F92,F93,F94,F95,F97,F102)</f>
        <v>1127201.11</v>
      </c>
      <c r="G105" s="30">
        <f>(F105/E105*100)</f>
        <v>107.77572914004824</v>
      </c>
    </row>
    <row r="106" spans="1:7" ht="12" customHeight="1" thickBot="1">
      <c r="A106" s="232">
        <v>754</v>
      </c>
      <c r="B106" s="72" t="s">
        <v>96</v>
      </c>
      <c r="C106" s="335"/>
      <c r="D106" s="335"/>
      <c r="E106" s="335"/>
      <c r="F106" s="335"/>
      <c r="G106" s="335"/>
    </row>
    <row r="107" spans="1:7" ht="14.25" thickBot="1" thickTop="1">
      <c r="A107" s="233"/>
      <c r="B107" s="73" t="s">
        <v>97</v>
      </c>
      <c r="C107" s="335"/>
      <c r="D107" s="335"/>
      <c r="E107" s="335"/>
      <c r="F107" s="335"/>
      <c r="G107" s="335"/>
    </row>
    <row r="108" spans="1:7" ht="14.25" thickBot="1" thickTop="1">
      <c r="A108" s="169">
        <v>75411</v>
      </c>
      <c r="B108" s="74" t="s">
        <v>98</v>
      </c>
      <c r="C108" s="335"/>
      <c r="D108" s="335"/>
      <c r="E108" s="335"/>
      <c r="F108" s="335"/>
      <c r="G108" s="335"/>
    </row>
    <row r="109" spans="1:7" ht="13.5" thickTop="1">
      <c r="A109" s="234" t="s">
        <v>47</v>
      </c>
      <c r="B109" s="75" t="s">
        <v>48</v>
      </c>
      <c r="C109" s="67"/>
      <c r="D109" s="67">
        <v>0</v>
      </c>
      <c r="E109" s="67">
        <f>SUM(C109,D109)</f>
        <v>0</v>
      </c>
      <c r="F109" s="67">
        <v>4136.14</v>
      </c>
      <c r="G109" s="46">
        <v>0</v>
      </c>
    </row>
    <row r="110" spans="1:7" ht="12.75">
      <c r="A110" s="235" t="s">
        <v>49</v>
      </c>
      <c r="B110" s="225" t="s">
        <v>50</v>
      </c>
      <c r="C110" s="19"/>
      <c r="D110" s="19"/>
      <c r="E110" s="19"/>
      <c r="F110" s="19">
        <v>32.27</v>
      </c>
      <c r="G110" s="21">
        <v>0</v>
      </c>
    </row>
    <row r="111" spans="1:7" ht="12.75">
      <c r="A111" s="236">
        <v>2110</v>
      </c>
      <c r="B111" s="77" t="s">
        <v>30</v>
      </c>
      <c r="C111" s="66"/>
      <c r="D111" s="66"/>
      <c r="E111" s="66"/>
      <c r="F111" s="66"/>
      <c r="G111" s="66"/>
    </row>
    <row r="112" spans="1:7" ht="12.75">
      <c r="A112" s="233"/>
      <c r="B112" s="11" t="s">
        <v>31</v>
      </c>
      <c r="C112" s="21">
        <v>3017000</v>
      </c>
      <c r="D112" s="21">
        <v>-3000</v>
      </c>
      <c r="E112" s="20">
        <f>C112+D112</f>
        <v>3014000</v>
      </c>
      <c r="F112" s="21">
        <v>3014000</v>
      </c>
      <c r="G112" s="21">
        <f>(F112/E112*100)</f>
        <v>100</v>
      </c>
    </row>
    <row r="113" spans="1:7" ht="12.75">
      <c r="A113" s="233"/>
      <c r="B113" s="11" t="s">
        <v>65</v>
      </c>
      <c r="C113" s="19"/>
      <c r="D113" s="19"/>
      <c r="E113" s="19"/>
      <c r="F113" s="19"/>
      <c r="G113" s="19"/>
    </row>
    <row r="114" spans="1:7" ht="12.75">
      <c r="A114" s="237"/>
      <c r="B114" s="78" t="s">
        <v>33</v>
      </c>
      <c r="C114" s="254"/>
      <c r="D114" s="254"/>
      <c r="E114" s="254"/>
      <c r="F114" s="254"/>
      <c r="G114" s="254"/>
    </row>
    <row r="115" spans="1:7" ht="12.75">
      <c r="A115" s="233">
        <v>2360</v>
      </c>
      <c r="B115" s="241" t="s">
        <v>90</v>
      </c>
      <c r="C115" s="233"/>
      <c r="D115" s="11"/>
      <c r="E115" s="233">
        <v>0</v>
      </c>
      <c r="F115" s="20">
        <v>642.6</v>
      </c>
      <c r="G115" s="190">
        <v>0</v>
      </c>
    </row>
    <row r="116" spans="1:7" ht="12.75">
      <c r="A116" s="233"/>
      <c r="B116" s="241" t="s">
        <v>91</v>
      </c>
      <c r="C116" s="233"/>
      <c r="D116" s="11"/>
      <c r="E116" s="233"/>
      <c r="F116" s="11"/>
      <c r="G116" s="233"/>
    </row>
    <row r="117" spans="1:7" ht="12.75">
      <c r="A117" s="233"/>
      <c r="B117" s="241" t="s">
        <v>92</v>
      </c>
      <c r="C117" s="233"/>
      <c r="D117" s="11"/>
      <c r="E117" s="233"/>
      <c r="F117" s="11"/>
      <c r="G117" s="233"/>
    </row>
    <row r="118" spans="1:7" ht="12.75">
      <c r="A118" s="237"/>
      <c r="B118" s="75" t="s">
        <v>99</v>
      </c>
      <c r="C118" s="237"/>
      <c r="D118" s="245"/>
      <c r="E118" s="237"/>
      <c r="F118" s="245"/>
      <c r="G118" s="237"/>
    </row>
    <row r="119" spans="1:7" ht="12.75">
      <c r="A119" s="238">
        <v>2440</v>
      </c>
      <c r="B119" s="242" t="s">
        <v>100</v>
      </c>
      <c r="C119" s="238"/>
      <c r="D119" s="246">
        <v>14320</v>
      </c>
      <c r="E119" s="249">
        <f>C119+D119</f>
        <v>14320</v>
      </c>
      <c r="F119" s="246">
        <v>14320</v>
      </c>
      <c r="G119" s="252">
        <f>(F119/E119*100)</f>
        <v>100</v>
      </c>
    </row>
    <row r="120" spans="1:7" ht="12.75">
      <c r="A120" s="239"/>
      <c r="B120" s="243" t="s">
        <v>101</v>
      </c>
      <c r="C120" s="239"/>
      <c r="D120" s="247"/>
      <c r="E120" s="250"/>
      <c r="F120" s="247"/>
      <c r="G120" s="253"/>
    </row>
    <row r="121" spans="1:7" ht="12.75">
      <c r="A121" s="236">
        <v>6300</v>
      </c>
      <c r="B121" s="77" t="s">
        <v>57</v>
      </c>
      <c r="C121" s="236"/>
      <c r="D121" s="105">
        <v>35000</v>
      </c>
      <c r="E121" s="188">
        <f>C121+D121</f>
        <v>35000</v>
      </c>
      <c r="F121" s="105">
        <v>35000</v>
      </c>
      <c r="G121" s="188">
        <f>(F121/E121*100)</f>
        <v>100</v>
      </c>
    </row>
    <row r="122" spans="1:7" ht="12.75">
      <c r="A122" s="233"/>
      <c r="B122" s="164" t="s">
        <v>58</v>
      </c>
      <c r="C122" s="233"/>
      <c r="D122" s="11"/>
      <c r="E122" s="237"/>
      <c r="F122" s="11"/>
      <c r="G122" s="233"/>
    </row>
    <row r="123" spans="1:7" s="77" customFormat="1" ht="12.75">
      <c r="A123" s="236">
        <v>6410</v>
      </c>
      <c r="B123" s="244" t="s">
        <v>102</v>
      </c>
      <c r="C123" s="188">
        <v>300000</v>
      </c>
      <c r="D123" s="105"/>
      <c r="E123" s="190">
        <f>C123+D123</f>
        <v>300000</v>
      </c>
      <c r="F123" s="105">
        <v>300000</v>
      </c>
      <c r="G123" s="188">
        <f>(F123/E123*100)</f>
        <v>100</v>
      </c>
    </row>
    <row r="124" spans="1:7" ht="12.75">
      <c r="A124" s="233"/>
      <c r="B124" s="241" t="s">
        <v>103</v>
      </c>
      <c r="C124" s="233"/>
      <c r="D124" s="11"/>
      <c r="E124" s="233"/>
      <c r="F124" s="11"/>
      <c r="G124" s="233"/>
    </row>
    <row r="125" spans="1:7" ht="12.75">
      <c r="A125" s="236">
        <v>6610</v>
      </c>
      <c r="B125" s="244" t="s">
        <v>104</v>
      </c>
      <c r="C125" s="236"/>
      <c r="D125" s="248"/>
      <c r="E125" s="236"/>
      <c r="F125" s="248"/>
      <c r="G125" s="236"/>
    </row>
    <row r="126" spans="1:7" ht="12.75">
      <c r="A126" s="233"/>
      <c r="B126" s="241" t="s">
        <v>105</v>
      </c>
      <c r="C126" s="233"/>
      <c r="D126" s="11"/>
      <c r="E126" s="233"/>
      <c r="F126" s="11"/>
      <c r="G126" s="233"/>
    </row>
    <row r="127" spans="1:7" ht="13.5" thickBot="1">
      <c r="A127" s="233"/>
      <c r="B127" s="241" t="s">
        <v>106</v>
      </c>
      <c r="C127" s="255"/>
      <c r="D127" s="256">
        <v>118000</v>
      </c>
      <c r="E127" s="257">
        <f>C127+D127</f>
        <v>118000</v>
      </c>
      <c r="F127" s="256">
        <v>118000</v>
      </c>
      <c r="G127" s="257">
        <f>(F127/E127*100)</f>
        <v>100</v>
      </c>
    </row>
    <row r="128" spans="1:7" ht="14.25" thickBot="1" thickTop="1">
      <c r="A128" s="169">
        <v>75414</v>
      </c>
      <c r="B128" s="74" t="s">
        <v>107</v>
      </c>
      <c r="C128" s="11"/>
      <c r="D128" s="11"/>
      <c r="E128" s="20"/>
      <c r="F128" s="20"/>
      <c r="G128" s="171"/>
    </row>
    <row r="129" spans="1:7" ht="13.5" thickTop="1">
      <c r="A129" s="233">
        <v>2110</v>
      </c>
      <c r="B129" s="229" t="s">
        <v>30</v>
      </c>
      <c r="C129" s="90">
        <v>1000</v>
      </c>
      <c r="D129" s="258"/>
      <c r="E129" s="259">
        <f>C129+D129</f>
        <v>1000</v>
      </c>
      <c r="F129" s="90">
        <v>116.2</v>
      </c>
      <c r="G129" s="90">
        <f>(F129/E129*100)</f>
        <v>11.62</v>
      </c>
    </row>
    <row r="130" spans="1:7" ht="12.75">
      <c r="A130" s="233"/>
      <c r="B130" s="230" t="s">
        <v>31</v>
      </c>
      <c r="C130" s="19"/>
      <c r="D130" s="19"/>
      <c r="E130" s="21"/>
      <c r="F130" s="21"/>
      <c r="G130" s="21"/>
    </row>
    <row r="131" spans="1:7" ht="12.75">
      <c r="A131" s="233"/>
      <c r="B131" s="230" t="s">
        <v>65</v>
      </c>
      <c r="C131" s="19"/>
      <c r="D131" s="19"/>
      <c r="E131" s="21"/>
      <c r="F131" s="21"/>
      <c r="G131" s="21"/>
    </row>
    <row r="132" spans="1:7" ht="13.5" thickBot="1">
      <c r="A132" s="240"/>
      <c r="B132" s="231" t="s">
        <v>33</v>
      </c>
      <c r="C132" s="27"/>
      <c r="D132" s="27"/>
      <c r="E132" s="28"/>
      <c r="F132" s="28"/>
      <c r="G132" s="21"/>
    </row>
    <row r="133" spans="1:7" ht="13.5" thickBot="1">
      <c r="A133" s="29"/>
      <c r="B133" s="29" t="s">
        <v>108</v>
      </c>
      <c r="C133" s="30">
        <f>SUM(C112:C129)</f>
        <v>3318000</v>
      </c>
      <c r="D133" s="30">
        <f>SUM(D112:D129)</f>
        <v>164320</v>
      </c>
      <c r="E133" s="30">
        <f>SUM(E112:E129)</f>
        <v>3482320</v>
      </c>
      <c r="F133" s="30">
        <f>SUM(F109:F129)</f>
        <v>3486247.2100000004</v>
      </c>
      <c r="G133" s="23">
        <f>(F133/E133*100)</f>
        <v>100.11277567828346</v>
      </c>
    </row>
    <row r="134" spans="1:7" ht="12.75">
      <c r="A134" s="31">
        <v>756</v>
      </c>
      <c r="B134" s="13" t="s">
        <v>109</v>
      </c>
      <c r="C134" s="336"/>
      <c r="D134" s="336"/>
      <c r="E134" s="336"/>
      <c r="F134" s="336"/>
      <c r="G134" s="336"/>
    </row>
    <row r="135" spans="1:7" ht="12.75">
      <c r="A135" s="19"/>
      <c r="B135" s="80" t="s">
        <v>110</v>
      </c>
      <c r="C135" s="336"/>
      <c r="D135" s="336"/>
      <c r="E135" s="336"/>
      <c r="F135" s="336"/>
      <c r="G135" s="336"/>
    </row>
    <row r="136" spans="1:7" ht="12.75">
      <c r="A136" s="14">
        <v>75622</v>
      </c>
      <c r="B136" s="15" t="s">
        <v>111</v>
      </c>
      <c r="C136" s="336"/>
      <c r="D136" s="336"/>
      <c r="E136" s="336"/>
      <c r="F136" s="336"/>
      <c r="G136" s="336"/>
    </row>
    <row r="137" spans="1:7" ht="12.75">
      <c r="A137" s="17"/>
      <c r="B137" s="18" t="s">
        <v>112</v>
      </c>
      <c r="C137" s="336"/>
      <c r="D137" s="336"/>
      <c r="E137" s="336"/>
      <c r="F137" s="336"/>
      <c r="G137" s="336"/>
    </row>
    <row r="138" spans="1:7" ht="12.75">
      <c r="A138" s="81" t="s">
        <v>113</v>
      </c>
      <c r="B138" s="82" t="s">
        <v>114</v>
      </c>
      <c r="C138" s="83">
        <v>2849247</v>
      </c>
      <c r="D138" s="83">
        <v>-402297</v>
      </c>
      <c r="E138" s="20">
        <f>C138+D138</f>
        <v>2446950</v>
      </c>
      <c r="F138" s="83">
        <v>2589887</v>
      </c>
      <c r="G138" s="84">
        <f>(F138/E138*100)</f>
        <v>105.84143525613518</v>
      </c>
    </row>
    <row r="139" spans="1:7" ht="12.75">
      <c r="A139" s="85" t="s">
        <v>115</v>
      </c>
      <c r="B139" s="27" t="s">
        <v>116</v>
      </c>
      <c r="C139" s="28">
        <v>40000</v>
      </c>
      <c r="D139" s="28">
        <v>0</v>
      </c>
      <c r="E139" s="86">
        <f>C139+D139</f>
        <v>40000</v>
      </c>
      <c r="F139" s="28">
        <v>88176.8</v>
      </c>
      <c r="G139" s="28">
        <f>(F139/E139*100)</f>
        <v>220.44200000000004</v>
      </c>
    </row>
    <row r="140" spans="1:7" ht="12.75">
      <c r="A140" s="29"/>
      <c r="B140" s="29" t="s">
        <v>117</v>
      </c>
      <c r="C140" s="30">
        <f>SUM(C138:C139)</f>
        <v>2889247</v>
      </c>
      <c r="D140" s="30">
        <f>SUM(D138:D139)</f>
        <v>-402297</v>
      </c>
      <c r="E140" s="30">
        <f>SUM(E138:E139)</f>
        <v>2486950</v>
      </c>
      <c r="F140" s="30">
        <f>SUM(F138:F139)</f>
        <v>2678063.8</v>
      </c>
      <c r="G140" s="30">
        <f>(F140/E140*100)</f>
        <v>107.68466595629182</v>
      </c>
    </row>
    <row r="141" spans="1:7" ht="12.75">
      <c r="A141" s="31">
        <v>758</v>
      </c>
      <c r="B141" s="13" t="s">
        <v>118</v>
      </c>
      <c r="C141" s="341"/>
      <c r="D141" s="341"/>
      <c r="E141" s="341"/>
      <c r="F141" s="341"/>
      <c r="G141" s="341"/>
    </row>
    <row r="142" spans="1:7" ht="12.75">
      <c r="A142" s="15">
        <v>75801</v>
      </c>
      <c r="B142" s="15" t="s">
        <v>119</v>
      </c>
      <c r="C142" s="341"/>
      <c r="D142" s="341"/>
      <c r="E142" s="341"/>
      <c r="F142" s="341"/>
      <c r="G142" s="341"/>
    </row>
    <row r="143" spans="1:7" ht="12.75">
      <c r="A143" s="18"/>
      <c r="B143" s="18" t="s">
        <v>120</v>
      </c>
      <c r="C143" s="341"/>
      <c r="D143" s="341"/>
      <c r="E143" s="341"/>
      <c r="F143" s="341"/>
      <c r="G143" s="341"/>
    </row>
    <row r="144" spans="1:7" ht="12.75">
      <c r="A144" s="87">
        <v>2920</v>
      </c>
      <c r="B144" s="87" t="s">
        <v>121</v>
      </c>
      <c r="C144" s="88">
        <v>15550777</v>
      </c>
      <c r="D144" s="40">
        <v>-643271</v>
      </c>
      <c r="E144" s="20">
        <f>C144+D144</f>
        <v>14907506</v>
      </c>
      <c r="F144" s="89">
        <v>14907506</v>
      </c>
      <c r="G144" s="90">
        <f>(F144/E144*100)</f>
        <v>100</v>
      </c>
    </row>
    <row r="145" spans="1:7" ht="12.75">
      <c r="A145" s="32">
        <v>75803</v>
      </c>
      <c r="B145" s="32" t="s">
        <v>122</v>
      </c>
      <c r="C145" s="339"/>
      <c r="D145" s="339"/>
      <c r="E145" s="339"/>
      <c r="F145" s="339"/>
      <c r="G145" s="339"/>
    </row>
    <row r="146" spans="1:7" ht="12.75">
      <c r="A146" s="19">
        <v>2920</v>
      </c>
      <c r="B146" s="19" t="s">
        <v>121</v>
      </c>
      <c r="C146" s="21">
        <v>3559334</v>
      </c>
      <c r="D146" s="21"/>
      <c r="E146" s="20">
        <f>C146+D146</f>
        <v>3559334</v>
      </c>
      <c r="F146" s="21">
        <v>3559334</v>
      </c>
      <c r="G146" s="21">
        <f>(F146/E146*100)</f>
        <v>100</v>
      </c>
    </row>
    <row r="147" spans="1:7" ht="12.75">
      <c r="A147" s="15">
        <v>75832</v>
      </c>
      <c r="B147" s="15" t="s">
        <v>123</v>
      </c>
      <c r="C147" s="339"/>
      <c r="D147" s="339"/>
      <c r="E147" s="339"/>
      <c r="F147" s="339"/>
      <c r="G147" s="339"/>
    </row>
    <row r="148" spans="1:7" ht="12.75">
      <c r="A148" s="18"/>
      <c r="B148" s="18" t="s">
        <v>124</v>
      </c>
      <c r="C148" s="339"/>
      <c r="D148" s="339"/>
      <c r="E148" s="339"/>
      <c r="F148" s="339"/>
      <c r="G148" s="339"/>
    </row>
    <row r="149" spans="1:7" ht="12.75">
      <c r="A149" s="27">
        <v>2920</v>
      </c>
      <c r="B149" s="27" t="s">
        <v>121</v>
      </c>
      <c r="C149" s="28">
        <v>2605631</v>
      </c>
      <c r="D149" s="28">
        <v>-587</v>
      </c>
      <c r="E149" s="20">
        <f>C149+D149</f>
        <v>2605044</v>
      </c>
      <c r="F149" s="28">
        <v>2605044</v>
      </c>
      <c r="G149" s="28">
        <f>(F149/E149*100)</f>
        <v>100</v>
      </c>
    </row>
    <row r="150" spans="1:7" ht="12.75">
      <c r="A150" s="29"/>
      <c r="B150" s="29" t="s">
        <v>125</v>
      </c>
      <c r="C150" s="30">
        <f>SUM(C144,C146,C149)</f>
        <v>21715742</v>
      </c>
      <c r="D150" s="30">
        <f>SUM(D144,D149)</f>
        <v>-643858</v>
      </c>
      <c r="E150" s="23">
        <f>SUM(E144,E146,E149)</f>
        <v>21071884</v>
      </c>
      <c r="F150" s="30">
        <f>SUM(F144,F146,F149)</f>
        <v>21071884</v>
      </c>
      <c r="G150" s="30">
        <f>(F150/E150*100)</f>
        <v>100</v>
      </c>
    </row>
    <row r="151" spans="1:7" ht="12.75">
      <c r="A151" s="31">
        <v>801</v>
      </c>
      <c r="B151" s="13" t="s">
        <v>126</v>
      </c>
      <c r="C151" s="334"/>
      <c r="D151" s="334"/>
      <c r="E151" s="334"/>
      <c r="F151" s="334"/>
      <c r="G151" s="334"/>
    </row>
    <row r="152" spans="1:7" ht="14.25" thickBot="1" thickTop="1">
      <c r="A152" s="32">
        <v>80102</v>
      </c>
      <c r="B152" s="32" t="s">
        <v>127</v>
      </c>
      <c r="C152" s="335"/>
      <c r="D152" s="335"/>
      <c r="E152" s="335"/>
      <c r="F152" s="335"/>
      <c r="G152" s="335"/>
    </row>
    <row r="153" spans="1:7" ht="13.5" thickTop="1">
      <c r="A153" s="61" t="s">
        <v>47</v>
      </c>
      <c r="B153" s="37" t="s">
        <v>48</v>
      </c>
      <c r="C153" s="7"/>
      <c r="D153" s="7"/>
      <c r="E153" s="7"/>
      <c r="F153" s="328">
        <v>2890.16</v>
      </c>
      <c r="G153" s="163">
        <v>0</v>
      </c>
    </row>
    <row r="154" spans="1:7" ht="13.5" thickBot="1">
      <c r="A154" s="61" t="s">
        <v>49</v>
      </c>
      <c r="B154" s="37" t="s">
        <v>50</v>
      </c>
      <c r="C154" s="94"/>
      <c r="D154" s="94"/>
      <c r="E154" s="94">
        <f>SUM(C154,D154)</f>
        <v>0</v>
      </c>
      <c r="F154" s="329">
        <v>0.01</v>
      </c>
      <c r="G154" s="132">
        <v>0</v>
      </c>
    </row>
    <row r="155" spans="1:7" ht="14.25" thickBot="1" thickTop="1">
      <c r="A155" s="32">
        <v>80120</v>
      </c>
      <c r="B155" s="32" t="s">
        <v>128</v>
      </c>
      <c r="C155" s="339"/>
      <c r="D155" s="339"/>
      <c r="E155" s="339"/>
      <c r="F155" s="339"/>
      <c r="G155" s="339"/>
    </row>
    <row r="156" spans="1:7" ht="16.5" customHeight="1" thickTop="1">
      <c r="A156" s="91" t="s">
        <v>82</v>
      </c>
      <c r="B156" s="65" t="s">
        <v>83</v>
      </c>
      <c r="C156" s="90">
        <v>26000</v>
      </c>
      <c r="D156" s="90">
        <v>18550</v>
      </c>
      <c r="E156" s="20">
        <f>C156+D156</f>
        <v>44550</v>
      </c>
      <c r="F156" s="56">
        <v>45540.26</v>
      </c>
      <c r="G156" s="90">
        <f>(F156/E156*100)</f>
        <v>102.22280583613916</v>
      </c>
    </row>
    <row r="157" spans="1:7" ht="16.5" customHeight="1">
      <c r="A157" s="76"/>
      <c r="B157" s="68" t="s">
        <v>84</v>
      </c>
      <c r="C157" s="21"/>
      <c r="D157" s="21"/>
      <c r="E157" s="21"/>
      <c r="F157" s="45"/>
      <c r="G157" s="21"/>
    </row>
    <row r="158" spans="1:7" ht="16.5" customHeight="1">
      <c r="A158" s="76"/>
      <c r="B158" s="68" t="s">
        <v>85</v>
      </c>
      <c r="C158" s="21"/>
      <c r="D158" s="21"/>
      <c r="E158" s="21"/>
      <c r="F158" s="45"/>
      <c r="G158" s="21"/>
    </row>
    <row r="159" spans="1:7" ht="16.5" customHeight="1">
      <c r="A159" s="69" t="s">
        <v>86</v>
      </c>
      <c r="B159" s="37" t="s">
        <v>87</v>
      </c>
      <c r="C159" s="34"/>
      <c r="D159" s="34"/>
      <c r="E159" s="34"/>
      <c r="F159" s="43">
        <v>25.67</v>
      </c>
      <c r="G159" s="260">
        <v>0</v>
      </c>
    </row>
    <row r="160" spans="1:7" ht="12.75">
      <c r="A160" s="61" t="s">
        <v>47</v>
      </c>
      <c r="B160" s="37" t="s">
        <v>48</v>
      </c>
      <c r="C160" s="62"/>
      <c r="D160" s="62"/>
      <c r="E160" s="62">
        <f>SUM(C160,D160)</f>
        <v>0</v>
      </c>
      <c r="F160" s="62">
        <v>3314.8</v>
      </c>
      <c r="G160" s="21">
        <v>0</v>
      </c>
    </row>
    <row r="161" spans="1:7" ht="13.5" thickBot="1">
      <c r="A161" s="92" t="s">
        <v>49</v>
      </c>
      <c r="B161" s="37" t="s">
        <v>50</v>
      </c>
      <c r="C161" s="33"/>
      <c r="D161" s="93">
        <v>88669</v>
      </c>
      <c r="E161" s="93">
        <f>C161+D161</f>
        <v>88669</v>
      </c>
      <c r="F161" s="94">
        <v>82744.77</v>
      </c>
      <c r="G161" s="93">
        <f>(F161/E161*100)</f>
        <v>93.31871341731609</v>
      </c>
    </row>
    <row r="162" spans="1:7" ht="14.25" thickBot="1" thickTop="1">
      <c r="A162" s="15">
        <v>80130</v>
      </c>
      <c r="B162" s="32" t="s">
        <v>129</v>
      </c>
      <c r="C162" s="339"/>
      <c r="D162" s="339"/>
      <c r="E162" s="339"/>
      <c r="F162" s="339"/>
      <c r="G162" s="339"/>
    </row>
    <row r="163" spans="1:7" ht="13.5" thickTop="1">
      <c r="A163" s="266" t="s">
        <v>71</v>
      </c>
      <c r="B163" s="225" t="s">
        <v>72</v>
      </c>
      <c r="C163" s="282"/>
      <c r="D163" s="283">
        <v>79</v>
      </c>
      <c r="E163" s="163">
        <f>C163+D163</f>
        <v>79</v>
      </c>
      <c r="F163" s="284">
        <v>88</v>
      </c>
      <c r="G163" s="284">
        <f>(F163/E163*100)</f>
        <v>111.39240506329114</v>
      </c>
    </row>
    <row r="164" spans="1:7" ht="12.75">
      <c r="A164" s="267" t="s">
        <v>82</v>
      </c>
      <c r="B164" s="241" t="s">
        <v>83</v>
      </c>
      <c r="C164" s="233"/>
      <c r="D164" s="11"/>
      <c r="E164" s="233"/>
      <c r="F164" s="11"/>
      <c r="G164" s="233"/>
    </row>
    <row r="165" spans="1:7" ht="12.75">
      <c r="A165" s="233"/>
      <c r="B165" s="241" t="s">
        <v>84</v>
      </c>
      <c r="C165" s="190">
        <v>107577</v>
      </c>
      <c r="D165" s="20">
        <v>17800</v>
      </c>
      <c r="E165" s="190">
        <f>C165+D165</f>
        <v>125377</v>
      </c>
      <c r="F165" s="11">
        <v>129542.55</v>
      </c>
      <c r="G165" s="190">
        <f>(F165/E165*100)</f>
        <v>103.32241958253907</v>
      </c>
    </row>
    <row r="166" spans="1:7" ht="12.75">
      <c r="A166" s="237"/>
      <c r="B166" s="75" t="s">
        <v>85</v>
      </c>
      <c r="C166" s="277"/>
      <c r="D166" s="181"/>
      <c r="E166" s="277"/>
      <c r="F166" s="245"/>
      <c r="G166" s="237"/>
    </row>
    <row r="167" spans="1:7" ht="12.75">
      <c r="A167" s="268" t="s">
        <v>130</v>
      </c>
      <c r="B167" s="274" t="s">
        <v>131</v>
      </c>
      <c r="C167" s="186">
        <v>86500</v>
      </c>
      <c r="D167" s="20">
        <v>34000</v>
      </c>
      <c r="E167" s="190">
        <f>C167+D167</f>
        <v>120500</v>
      </c>
      <c r="F167" s="180">
        <v>126659.9</v>
      </c>
      <c r="G167" s="186">
        <f>(F167/E167*100)</f>
        <v>105.11195020746888</v>
      </c>
    </row>
    <row r="168" spans="1:7" ht="12.75">
      <c r="A168" s="269" t="s">
        <v>86</v>
      </c>
      <c r="B168" s="274" t="s">
        <v>87</v>
      </c>
      <c r="C168" s="277"/>
      <c r="D168" s="180"/>
      <c r="E168" s="186"/>
      <c r="F168" s="181">
        <v>18.91</v>
      </c>
      <c r="G168" s="188"/>
    </row>
    <row r="169" spans="1:7" ht="12.75">
      <c r="A169" s="268" t="s">
        <v>47</v>
      </c>
      <c r="B169" s="274" t="s">
        <v>48</v>
      </c>
      <c r="C169" s="186">
        <v>0</v>
      </c>
      <c r="D169" s="180">
        <v>10687</v>
      </c>
      <c r="E169" s="186">
        <f>SUM(C169,D169)</f>
        <v>10687</v>
      </c>
      <c r="F169" s="279">
        <v>11203.93</v>
      </c>
      <c r="G169" s="186">
        <f>(F169/E169*100)</f>
        <v>104.83699822213906</v>
      </c>
    </row>
    <row r="170" spans="1:7" ht="12.75">
      <c r="A170" s="270" t="s">
        <v>49</v>
      </c>
      <c r="B170" s="275" t="s">
        <v>50</v>
      </c>
      <c r="C170" s="278">
        <v>56805</v>
      </c>
      <c r="D170" s="263">
        <v>12100</v>
      </c>
      <c r="E170" s="278">
        <f>C170+D170</f>
        <v>68905</v>
      </c>
      <c r="F170" s="280">
        <v>61829.96</v>
      </c>
      <c r="G170" s="278">
        <f>(F170/E170*100)</f>
        <v>89.73218198969596</v>
      </c>
    </row>
    <row r="171" spans="1:7" ht="12.75">
      <c r="A171" s="267">
        <v>2710</v>
      </c>
      <c r="B171" s="241" t="s">
        <v>51</v>
      </c>
      <c r="C171" s="190"/>
      <c r="D171" s="20">
        <v>5000</v>
      </c>
      <c r="E171" s="190">
        <f>C171+D171</f>
        <v>5000</v>
      </c>
      <c r="F171" s="50">
        <v>5000</v>
      </c>
      <c r="G171" s="176">
        <f>(F171/E171*100)</f>
        <v>100</v>
      </c>
    </row>
    <row r="172" spans="1:7" ht="12.75">
      <c r="A172" s="267"/>
      <c r="B172" s="241" t="s">
        <v>132</v>
      </c>
      <c r="C172" s="190"/>
      <c r="D172" s="20"/>
      <c r="E172" s="190"/>
      <c r="F172" s="50"/>
      <c r="G172" s="176"/>
    </row>
    <row r="173" spans="1:7" ht="12.75">
      <c r="A173" s="271"/>
      <c r="B173" s="243" t="s">
        <v>133</v>
      </c>
      <c r="C173" s="195"/>
      <c r="D173" s="285"/>
      <c r="E173" s="195"/>
      <c r="F173" s="286"/>
      <c r="G173" s="287"/>
    </row>
    <row r="174" spans="1:7" ht="13.5" thickBot="1">
      <c r="A174" s="272">
        <v>6208</v>
      </c>
      <c r="B174" s="264" t="s">
        <v>134</v>
      </c>
      <c r="C174" s="276">
        <v>1089650</v>
      </c>
      <c r="D174" s="132">
        <v>-1089650</v>
      </c>
      <c r="E174" s="132">
        <f>C174+D174</f>
        <v>0</v>
      </c>
      <c r="F174" s="17">
        <v>0</v>
      </c>
      <c r="G174" s="147"/>
    </row>
    <row r="175" spans="1:7" ht="14.25" thickBot="1" thickTop="1">
      <c r="A175" s="169">
        <v>80140</v>
      </c>
      <c r="B175" s="265" t="s">
        <v>135</v>
      </c>
      <c r="C175" s="339"/>
      <c r="D175" s="339"/>
      <c r="E175" s="339"/>
      <c r="F175" s="339"/>
      <c r="G175" s="339"/>
    </row>
    <row r="176" spans="1:7" ht="13.5" thickTop="1">
      <c r="A176" s="273" t="s">
        <v>82</v>
      </c>
      <c r="B176" s="228" t="s">
        <v>83</v>
      </c>
      <c r="C176" s="45">
        <v>60000</v>
      </c>
      <c r="D176" s="40">
        <v>20000</v>
      </c>
      <c r="E176" s="20">
        <f>C176+D176</f>
        <v>80000</v>
      </c>
      <c r="F176" s="45">
        <v>90931.72</v>
      </c>
      <c r="G176" s="90">
        <f>(F176/E176*100)</f>
        <v>113.66465000000001</v>
      </c>
    </row>
    <row r="177" spans="1:7" ht="12.75">
      <c r="A177" s="233"/>
      <c r="B177" s="226" t="s">
        <v>84</v>
      </c>
      <c r="C177" s="95"/>
      <c r="D177" s="7"/>
      <c r="E177" s="7"/>
      <c r="F177" s="7"/>
      <c r="G177" s="7"/>
    </row>
    <row r="178" spans="1:7" ht="12.75">
      <c r="A178" s="288"/>
      <c r="B178" s="227" t="s">
        <v>85</v>
      </c>
      <c r="C178" s="96"/>
      <c r="D178" s="97"/>
      <c r="E178" s="97"/>
      <c r="F178" s="97"/>
      <c r="G178" s="97"/>
    </row>
    <row r="179" spans="1:7" ht="12.75">
      <c r="A179" s="63" t="s">
        <v>130</v>
      </c>
      <c r="B179" s="64" t="s">
        <v>131</v>
      </c>
      <c r="C179" s="46">
        <v>88000</v>
      </c>
      <c r="D179" s="34"/>
      <c r="E179" s="260">
        <f>C179+D179</f>
        <v>88000</v>
      </c>
      <c r="F179" s="98">
        <v>95606.65</v>
      </c>
      <c r="G179" s="46">
        <f>(F179/E179*100)</f>
        <v>108.64392045454545</v>
      </c>
    </row>
    <row r="180" spans="1:7" ht="12.75">
      <c r="A180" s="63" t="s">
        <v>45</v>
      </c>
      <c r="B180" s="37" t="s">
        <v>136</v>
      </c>
      <c r="C180" s="46"/>
      <c r="D180" s="34">
        <v>10725</v>
      </c>
      <c r="E180" s="79">
        <f>C180+D180</f>
        <v>10725</v>
      </c>
      <c r="F180" s="98">
        <v>15025</v>
      </c>
      <c r="G180" s="46">
        <f>(F180/E180*100)</f>
        <v>140.0932400932401</v>
      </c>
    </row>
    <row r="181" spans="1:7" ht="12.75">
      <c r="A181" s="61" t="s">
        <v>137</v>
      </c>
      <c r="B181" s="37" t="s">
        <v>48</v>
      </c>
      <c r="C181" s="62"/>
      <c r="D181" s="62"/>
      <c r="E181" s="62">
        <v>0</v>
      </c>
      <c r="F181" s="37">
        <v>2379.03</v>
      </c>
      <c r="G181" s="46"/>
    </row>
    <row r="182" spans="1:7" ht="12.75">
      <c r="A182" s="39">
        <v>2380</v>
      </c>
      <c r="B182" s="65" t="s">
        <v>138</v>
      </c>
      <c r="C182" s="99"/>
      <c r="D182" s="40">
        <v>667</v>
      </c>
      <c r="E182" s="20">
        <f>C182+D182</f>
        <v>667</v>
      </c>
      <c r="F182" s="100">
        <v>667.5</v>
      </c>
      <c r="G182" s="46">
        <f>(F182/E182*100)</f>
        <v>100.07496251874063</v>
      </c>
    </row>
    <row r="183" spans="1:7" ht="12.75">
      <c r="A183" s="32">
        <v>80143</v>
      </c>
      <c r="B183" s="32" t="s">
        <v>139</v>
      </c>
      <c r="C183" s="339"/>
      <c r="D183" s="339"/>
      <c r="E183" s="339"/>
      <c r="F183" s="339"/>
      <c r="G183" s="339"/>
    </row>
    <row r="184" spans="1:7" ht="12.75">
      <c r="A184" s="92" t="s">
        <v>47</v>
      </c>
      <c r="B184" s="68" t="s">
        <v>48</v>
      </c>
      <c r="C184" s="19"/>
      <c r="D184" s="19"/>
      <c r="E184" s="19">
        <f>SUM(C184,D184)</f>
        <v>0</v>
      </c>
      <c r="F184" s="19">
        <v>856.84</v>
      </c>
      <c r="G184" s="21"/>
    </row>
    <row r="185" spans="1:7" ht="12.75">
      <c r="A185" s="101">
        <v>80195</v>
      </c>
      <c r="B185" s="102" t="s">
        <v>140</v>
      </c>
      <c r="C185" s="103"/>
      <c r="D185" s="103"/>
      <c r="E185" s="103"/>
      <c r="F185" s="103"/>
      <c r="G185" s="103"/>
    </row>
    <row r="186" spans="1:7" ht="12.75">
      <c r="A186" s="92">
        <v>2008</v>
      </c>
      <c r="B186" s="104" t="s">
        <v>141</v>
      </c>
      <c r="C186" s="19"/>
      <c r="D186" s="40">
        <v>86927.19</v>
      </c>
      <c r="E186" s="20">
        <f>C186+D186</f>
        <v>86927.19</v>
      </c>
      <c r="F186" s="19">
        <v>83716.2</v>
      </c>
      <c r="G186" s="21">
        <f>(F186/E186*100)</f>
        <v>96.30611549734898</v>
      </c>
    </row>
    <row r="187" spans="1:7" ht="12.75">
      <c r="A187" s="289"/>
      <c r="B187" s="290" t="s">
        <v>142</v>
      </c>
      <c r="C187" s="19"/>
      <c r="D187" s="46"/>
      <c r="E187" s="20"/>
      <c r="F187" s="19"/>
      <c r="G187" s="21"/>
    </row>
    <row r="188" spans="1:7" ht="12.75">
      <c r="A188" s="92">
        <v>2009</v>
      </c>
      <c r="B188" s="68" t="s">
        <v>141</v>
      </c>
      <c r="C188" s="66"/>
      <c r="D188" s="40">
        <v>2301.02</v>
      </c>
      <c r="E188" s="105">
        <f>C188+D188</f>
        <v>2301.02</v>
      </c>
      <c r="F188" s="66">
        <v>2215.9</v>
      </c>
      <c r="G188" s="40">
        <f>(F188/E188*100)</f>
        <v>96.30077096244275</v>
      </c>
    </row>
    <row r="189" spans="1:7" ht="12.75">
      <c r="A189" s="289"/>
      <c r="B189" s="290" t="s">
        <v>142</v>
      </c>
      <c r="C189" s="254"/>
      <c r="D189" s="222"/>
      <c r="E189" s="285"/>
      <c r="F189" s="254"/>
      <c r="G189" s="222"/>
    </row>
    <row r="190" spans="1:7" ht="12.75">
      <c r="A190" s="267">
        <v>2130</v>
      </c>
      <c r="B190" s="11" t="s">
        <v>30</v>
      </c>
      <c r="C190" s="233"/>
      <c r="D190" s="20">
        <v>10401</v>
      </c>
      <c r="E190" s="190">
        <f>C190+D190</f>
        <v>10401</v>
      </c>
      <c r="F190" s="11">
        <v>10400.45</v>
      </c>
      <c r="G190" s="176">
        <f>(F190/E190*100)</f>
        <v>99.99471204691858</v>
      </c>
    </row>
    <row r="191" spans="1:7" ht="12.75">
      <c r="A191" s="291"/>
      <c r="B191" s="293" t="s">
        <v>143</v>
      </c>
      <c r="C191" s="288"/>
      <c r="D191" s="285"/>
      <c r="E191" s="195"/>
      <c r="F191" s="293"/>
      <c r="G191" s="287"/>
    </row>
    <row r="192" spans="1:7" ht="12.75">
      <c r="A192" s="267">
        <v>2707</v>
      </c>
      <c r="B192" s="11" t="s">
        <v>39</v>
      </c>
      <c r="C192" s="233"/>
      <c r="D192" s="20"/>
      <c r="E192" s="190"/>
      <c r="F192" s="11"/>
      <c r="G192" s="176"/>
    </row>
    <row r="193" spans="1:7" ht="12.75">
      <c r="A193" s="267"/>
      <c r="B193" s="294" t="s">
        <v>144</v>
      </c>
      <c r="C193" s="170"/>
      <c r="D193" s="20"/>
      <c r="E193" s="190"/>
      <c r="F193" s="294"/>
      <c r="G193" s="176"/>
    </row>
    <row r="194" spans="1:7" ht="13.5" thickBot="1">
      <c r="A194" s="292"/>
      <c r="B194" s="243" t="s">
        <v>145</v>
      </c>
      <c r="C194" s="240"/>
      <c r="D194" s="247">
        <v>78981.12</v>
      </c>
      <c r="E194" s="251">
        <f>C194+D194</f>
        <v>78981.12</v>
      </c>
      <c r="F194" s="295">
        <v>78981.12</v>
      </c>
      <c r="G194" s="281">
        <f>(F194/E194*100)</f>
        <v>100</v>
      </c>
    </row>
    <row r="195" spans="1:7" ht="13.5" thickBot="1">
      <c r="A195" s="29"/>
      <c r="B195" s="22" t="s">
        <v>146</v>
      </c>
      <c r="C195" s="30">
        <f>SUM(C156,C165,C167,C170,C174,C176,C179)</f>
        <v>1514532</v>
      </c>
      <c r="D195" s="23">
        <f>SUM(D156,D161,D163,D165,D167,D169,D170,D171,D174,D176,D179,D180,D182,D186,D188,D190,D194)</f>
        <v>-692762.67</v>
      </c>
      <c r="E195" s="30">
        <f>SUM(E156,E161,E163,E165,E167,E169,E170,E171,E176,E179,E180,E182,E186,E188,E190,E194)</f>
        <v>821769.33</v>
      </c>
      <c r="F195" s="23">
        <f>SUM(F153,F154,F156,F159,F160,F161,F163,F165,F167,F168,F169,F170,F171,F176,F179,F180,F181,F182,F184,F186,F188,F190,F194)</f>
        <v>849639.33</v>
      </c>
      <c r="G195" s="30">
        <f>(F195/E195*100)</f>
        <v>103.39146266264281</v>
      </c>
    </row>
    <row r="196" spans="1:9" ht="17.25" customHeight="1" thickBot="1">
      <c r="A196" s="106">
        <v>851</v>
      </c>
      <c r="B196" s="107" t="s">
        <v>147</v>
      </c>
      <c r="C196" s="108"/>
      <c r="D196" s="109"/>
      <c r="E196" s="109"/>
      <c r="F196" s="109"/>
      <c r="G196" s="110"/>
      <c r="I196" s="11"/>
    </row>
    <row r="197" spans="1:7" ht="13.5" thickTop="1">
      <c r="A197" s="15">
        <v>85156</v>
      </c>
      <c r="B197" s="15" t="s">
        <v>148</v>
      </c>
      <c r="C197" s="58"/>
      <c r="D197" s="8"/>
      <c r="E197" s="8"/>
      <c r="F197" s="8"/>
      <c r="G197" s="111"/>
    </row>
    <row r="198" spans="1:7" ht="12.75">
      <c r="A198" s="19"/>
      <c r="B198" s="112" t="s">
        <v>149</v>
      </c>
      <c r="C198" s="58"/>
      <c r="D198" s="8"/>
      <c r="E198" s="8"/>
      <c r="F198" s="8"/>
      <c r="G198" s="111"/>
    </row>
    <row r="199" spans="1:7" ht="12.75">
      <c r="A199" s="17"/>
      <c r="B199" s="113" t="s">
        <v>150</v>
      </c>
      <c r="C199" s="53"/>
      <c r="D199" s="54"/>
      <c r="E199" s="54"/>
      <c r="F199" s="54"/>
      <c r="G199" s="55"/>
    </row>
    <row r="200" spans="1:7" ht="12.75">
      <c r="A200" s="19">
        <v>2110</v>
      </c>
      <c r="B200" s="19" t="s">
        <v>30</v>
      </c>
      <c r="C200" s="19"/>
      <c r="D200" s="19"/>
      <c r="E200" s="19"/>
      <c r="F200" s="19"/>
      <c r="G200" s="19"/>
    </row>
    <row r="201" spans="1:7" ht="12.75">
      <c r="A201" s="19"/>
      <c r="B201" s="19" t="s">
        <v>31</v>
      </c>
      <c r="C201" s="21">
        <v>505000</v>
      </c>
      <c r="D201" s="21">
        <v>533042</v>
      </c>
      <c r="E201" s="20">
        <f>C201+D201</f>
        <v>1038042</v>
      </c>
      <c r="F201" s="21">
        <v>1036694.49</v>
      </c>
      <c r="G201" s="21">
        <f>(F201/E201*100)</f>
        <v>99.87018733346049</v>
      </c>
    </row>
    <row r="202" spans="1:7" ht="12.75">
      <c r="A202" s="19"/>
      <c r="B202" s="19" t="s">
        <v>65</v>
      </c>
      <c r="C202" s="21"/>
      <c r="D202" s="21"/>
      <c r="E202" s="21"/>
      <c r="F202" s="21"/>
      <c r="G202" s="19"/>
    </row>
    <row r="203" spans="1:7" ht="12.75">
      <c r="A203" s="27"/>
      <c r="B203" s="27" t="s">
        <v>33</v>
      </c>
      <c r="C203" s="28"/>
      <c r="D203" s="28"/>
      <c r="E203" s="28"/>
      <c r="F203" s="28"/>
      <c r="G203" s="27"/>
    </row>
    <row r="204" spans="1:7" ht="12.75">
      <c r="A204" s="29"/>
      <c r="B204" s="29" t="s">
        <v>151</v>
      </c>
      <c r="C204" s="30">
        <f>SUM(C201)</f>
        <v>505000</v>
      </c>
      <c r="D204" s="30">
        <f>SUM(D201)</f>
        <v>533042</v>
      </c>
      <c r="E204" s="30">
        <f>SUM(E201)</f>
        <v>1038042</v>
      </c>
      <c r="F204" s="30">
        <f>SUM(F201)</f>
        <v>1036694.49</v>
      </c>
      <c r="G204" s="30">
        <f>(F204/E204*100)</f>
        <v>99.87018733346049</v>
      </c>
    </row>
    <row r="205" spans="1:7" ht="12.75">
      <c r="A205" s="114">
        <v>852</v>
      </c>
      <c r="B205" s="115" t="s">
        <v>152</v>
      </c>
      <c r="C205" s="116"/>
      <c r="D205" s="117"/>
      <c r="E205" s="117"/>
      <c r="F205" s="117"/>
      <c r="G205" s="118"/>
    </row>
    <row r="206" spans="1:7" ht="12.75">
      <c r="A206" s="113">
        <v>85201</v>
      </c>
      <c r="B206" s="113" t="s">
        <v>153</v>
      </c>
      <c r="C206" s="119"/>
      <c r="D206" s="120"/>
      <c r="E206" s="120"/>
      <c r="F206" s="120"/>
      <c r="G206" s="121"/>
    </row>
    <row r="207" spans="1:7" ht="12.75">
      <c r="A207" s="296" t="s">
        <v>154</v>
      </c>
      <c r="B207" s="297" t="s">
        <v>155</v>
      </c>
      <c r="C207" s="122"/>
      <c r="D207" s="123"/>
      <c r="E207" s="123"/>
      <c r="F207" s="124">
        <v>485.33</v>
      </c>
      <c r="G207" s="21" t="e">
        <f>(F207/E207*100)</f>
        <v>#DIV/0!</v>
      </c>
    </row>
    <row r="208" spans="1:7" ht="12.75">
      <c r="A208" s="296"/>
      <c r="B208" s="297" t="s">
        <v>156</v>
      </c>
      <c r="C208" s="122"/>
      <c r="D208" s="80"/>
      <c r="E208" s="122"/>
      <c r="F208" s="126"/>
      <c r="G208" s="125"/>
    </row>
    <row r="209" spans="1:7" ht="12.75">
      <c r="A209" s="298">
        <v>2320</v>
      </c>
      <c r="B209" s="299" t="s">
        <v>157</v>
      </c>
      <c r="C209" s="100">
        <v>36000</v>
      </c>
      <c r="D209" s="100">
        <v>0</v>
      </c>
      <c r="E209" s="127">
        <f>C209+D209</f>
        <v>36000</v>
      </c>
      <c r="F209" s="100">
        <v>38574</v>
      </c>
      <c r="G209" s="40">
        <f>(F209/E209*100)</f>
        <v>107.14999999999999</v>
      </c>
    </row>
    <row r="210" spans="1:7" ht="12.75">
      <c r="A210" s="300"/>
      <c r="B210" s="301" t="s">
        <v>158</v>
      </c>
      <c r="C210" s="128"/>
      <c r="D210" s="128"/>
      <c r="E210" s="129"/>
      <c r="F210" s="129"/>
      <c r="G210" s="130"/>
    </row>
    <row r="211" spans="1:7" ht="12.75">
      <c r="A211" s="18">
        <v>85202</v>
      </c>
      <c r="B211" s="18" t="s">
        <v>159</v>
      </c>
      <c r="C211" s="131"/>
      <c r="D211" s="120"/>
      <c r="E211" s="120"/>
      <c r="F211" s="120"/>
      <c r="G211" s="121"/>
    </row>
    <row r="212" spans="1:7" ht="12.75">
      <c r="A212" s="19">
        <v>2130</v>
      </c>
      <c r="B212" s="19" t="s">
        <v>30</v>
      </c>
      <c r="C212" s="124">
        <v>435000</v>
      </c>
      <c r="D212" s="40">
        <v>39516</v>
      </c>
      <c r="E212" s="20">
        <f>C212+D212</f>
        <v>474516</v>
      </c>
      <c r="F212" s="124">
        <v>474516</v>
      </c>
      <c r="G212" s="21">
        <f>(F212/E212*100)</f>
        <v>100</v>
      </c>
    </row>
    <row r="213" spans="1:7" ht="12.75">
      <c r="A213" s="17"/>
      <c r="B213" s="17" t="s">
        <v>143</v>
      </c>
      <c r="C213" s="128"/>
      <c r="D213" s="128"/>
      <c r="E213" s="128"/>
      <c r="F213" s="128"/>
      <c r="G213" s="132"/>
    </row>
    <row r="214" spans="1:7" ht="12.75">
      <c r="A214" s="18">
        <v>85203</v>
      </c>
      <c r="B214" s="18" t="s">
        <v>160</v>
      </c>
      <c r="C214" s="122"/>
      <c r="D214" s="73"/>
      <c r="E214" s="73"/>
      <c r="F214" s="133"/>
      <c r="G214" s="134"/>
    </row>
    <row r="215" spans="1:8" ht="12.75">
      <c r="A215" s="19">
        <v>2110</v>
      </c>
      <c r="B215" s="19" t="s">
        <v>30</v>
      </c>
      <c r="C215" s="124">
        <v>508000</v>
      </c>
      <c r="D215" s="90">
        <v>11551</v>
      </c>
      <c r="E215" s="90">
        <f>C215+D215</f>
        <v>519551</v>
      </c>
      <c r="F215" s="124">
        <v>519551</v>
      </c>
      <c r="G215" s="90">
        <f>(F215/E215*100)</f>
        <v>100</v>
      </c>
      <c r="H215" s="11"/>
    </row>
    <row r="216" spans="1:7" ht="12.75">
      <c r="A216" s="19"/>
      <c r="B216" s="19" t="s">
        <v>31</v>
      </c>
      <c r="C216" s="80"/>
      <c r="D216" s="80"/>
      <c r="E216" s="126"/>
      <c r="F216" s="126"/>
      <c r="G216" s="21"/>
    </row>
    <row r="217" spans="1:7" ht="12.75">
      <c r="A217" s="19"/>
      <c r="B217" s="19" t="s">
        <v>65</v>
      </c>
      <c r="C217" s="80"/>
      <c r="D217" s="80"/>
      <c r="E217" s="126"/>
      <c r="F217" s="126"/>
      <c r="G217" s="21"/>
    </row>
    <row r="218" spans="1:7" ht="12.75">
      <c r="A218" s="17"/>
      <c r="B218" s="19" t="s">
        <v>33</v>
      </c>
      <c r="C218" s="128"/>
      <c r="D218" s="128"/>
      <c r="E218" s="129"/>
      <c r="F218" s="129"/>
      <c r="G218" s="132"/>
    </row>
    <row r="219" spans="1:7" ht="12.75">
      <c r="A219" s="18">
        <v>85204</v>
      </c>
      <c r="B219" s="32" t="s">
        <v>161</v>
      </c>
      <c r="C219" s="135"/>
      <c r="D219" s="136"/>
      <c r="E219" s="137"/>
      <c r="F219" s="137"/>
      <c r="G219" s="138"/>
    </row>
    <row r="220" spans="1:7" ht="12.75">
      <c r="A220" s="302" t="s">
        <v>162</v>
      </c>
      <c r="B220" s="37" t="s">
        <v>50</v>
      </c>
      <c r="C220" s="139"/>
      <c r="D220" s="140"/>
      <c r="E220" s="141"/>
      <c r="F220" s="142">
        <v>2371.7</v>
      </c>
      <c r="G220" s="143"/>
    </row>
    <row r="221" spans="1:7" ht="12.75">
      <c r="A221" s="66">
        <v>2320</v>
      </c>
      <c r="B221" s="19" t="s">
        <v>157</v>
      </c>
      <c r="C221" s="144">
        <v>113000</v>
      </c>
      <c r="D221" s="40">
        <v>-729</v>
      </c>
      <c r="E221" s="40">
        <f>C221+D221</f>
        <v>112271</v>
      </c>
      <c r="F221" s="100">
        <v>185558.94</v>
      </c>
      <c r="G221" s="40">
        <f>(F221/E221*100)</f>
        <v>165.27771196479947</v>
      </c>
    </row>
    <row r="222" spans="1:7" ht="12.75">
      <c r="A222" s="17"/>
      <c r="B222" s="17" t="s">
        <v>158</v>
      </c>
      <c r="C222" s="145"/>
      <c r="D222" s="132"/>
      <c r="E222" s="146"/>
      <c r="F222" s="129"/>
      <c r="G222" s="147"/>
    </row>
    <row r="223" spans="1:7" ht="12.75">
      <c r="A223" s="32">
        <v>85218</v>
      </c>
      <c r="B223" s="32" t="s">
        <v>163</v>
      </c>
      <c r="C223" s="339"/>
      <c r="D223" s="339"/>
      <c r="E223" s="339"/>
      <c r="F223" s="339"/>
      <c r="G223" s="339"/>
    </row>
    <row r="224" spans="1:7" ht="12.75">
      <c r="A224" s="302" t="s">
        <v>47</v>
      </c>
      <c r="B224" s="37" t="s">
        <v>48</v>
      </c>
      <c r="C224" s="58"/>
      <c r="D224" s="59"/>
      <c r="E224" s="8"/>
      <c r="F224" s="81">
        <v>524.89</v>
      </c>
      <c r="G224" s="111"/>
    </row>
    <row r="225" spans="1:7" ht="12.75">
      <c r="A225" s="61" t="s">
        <v>49</v>
      </c>
      <c r="B225" s="37" t="s">
        <v>164</v>
      </c>
      <c r="C225" s="34">
        <v>24000</v>
      </c>
      <c r="D225" s="34">
        <v>5000</v>
      </c>
      <c r="E225" s="34">
        <f>C225+D225</f>
        <v>29000</v>
      </c>
      <c r="F225" s="34">
        <v>33240</v>
      </c>
      <c r="G225" s="40">
        <f>(F225/E225*100)</f>
        <v>114.6206896551724</v>
      </c>
    </row>
    <row r="226" spans="1:7" ht="12.75">
      <c r="A226" s="92">
        <v>2110</v>
      </c>
      <c r="B226" s="19" t="s">
        <v>30</v>
      </c>
      <c r="C226" s="21">
        <v>6000</v>
      </c>
      <c r="D226" s="21">
        <v>-6000</v>
      </c>
      <c r="E226" s="20">
        <f>C226+D226</f>
        <v>0</v>
      </c>
      <c r="F226" s="21">
        <v>0</v>
      </c>
      <c r="G226" s="40"/>
    </row>
    <row r="227" spans="1:7" ht="12.75">
      <c r="A227" s="92"/>
      <c r="B227" s="19" t="s">
        <v>31</v>
      </c>
      <c r="C227" s="21"/>
      <c r="D227" s="21"/>
      <c r="E227" s="21"/>
      <c r="F227" s="21"/>
      <c r="G227" s="21"/>
    </row>
    <row r="228" spans="1:7" ht="12.75">
      <c r="A228" s="92"/>
      <c r="B228" s="19" t="s">
        <v>65</v>
      </c>
      <c r="C228" s="21"/>
      <c r="D228" s="21"/>
      <c r="E228" s="21"/>
      <c r="F228" s="21"/>
      <c r="G228" s="21"/>
    </row>
    <row r="229" spans="1:7" ht="12.75">
      <c r="A229" s="63"/>
      <c r="B229" s="67" t="s">
        <v>33</v>
      </c>
      <c r="C229" s="46"/>
      <c r="D229" s="46"/>
      <c r="E229" s="46"/>
      <c r="F229" s="46"/>
      <c r="G229" s="46"/>
    </row>
    <row r="230" spans="1:7" ht="12.75">
      <c r="A230" s="39">
        <v>2130</v>
      </c>
      <c r="B230" s="66" t="s">
        <v>30</v>
      </c>
      <c r="C230" s="40"/>
      <c r="D230" s="40">
        <v>3000</v>
      </c>
      <c r="E230" s="20">
        <f>C230+D230</f>
        <v>3000</v>
      </c>
      <c r="F230" s="40">
        <v>3000</v>
      </c>
      <c r="G230" s="40">
        <f>(F230/E230*100)</f>
        <v>100</v>
      </c>
    </row>
    <row r="231" spans="1:7" ht="13.5" thickBot="1">
      <c r="A231" s="148"/>
      <c r="B231" s="17" t="s">
        <v>143</v>
      </c>
      <c r="C231" s="17"/>
      <c r="D231" s="17"/>
      <c r="E231" s="17"/>
      <c r="F231" s="17"/>
      <c r="G231" s="132"/>
    </row>
    <row r="232" spans="1:7" ht="14.25" thickBot="1" thickTop="1">
      <c r="A232" s="44">
        <v>85295</v>
      </c>
      <c r="B232" s="32" t="s">
        <v>140</v>
      </c>
      <c r="C232" s="149"/>
      <c r="D232" s="150"/>
      <c r="E232" s="303"/>
      <c r="F232" s="303"/>
      <c r="G232" s="304"/>
    </row>
    <row r="233" spans="1:7" ht="13.5" thickTop="1">
      <c r="A233" s="14">
        <v>2008</v>
      </c>
      <c r="B233" s="65" t="s">
        <v>141</v>
      </c>
      <c r="C233" s="151"/>
      <c r="D233" s="324">
        <v>66178.45</v>
      </c>
      <c r="E233" s="322">
        <f>C233+D233</f>
        <v>66178.45</v>
      </c>
      <c r="F233" s="325">
        <v>66108.77</v>
      </c>
      <c r="G233" s="326">
        <f>(F233/E233*100)</f>
        <v>99.89470892715076</v>
      </c>
    </row>
    <row r="234" spans="1:7" ht="12.75">
      <c r="A234" s="44"/>
      <c r="B234" s="68" t="s">
        <v>142</v>
      </c>
      <c r="C234" s="149"/>
      <c r="D234" s="152"/>
      <c r="E234" s="305"/>
      <c r="F234" s="153"/>
      <c r="G234" s="143"/>
    </row>
    <row r="235" spans="1:7" ht="12.75">
      <c r="A235" s="36">
        <v>2009</v>
      </c>
      <c r="B235" s="65" t="s">
        <v>141</v>
      </c>
      <c r="C235" s="154"/>
      <c r="D235" s="299">
        <v>1557.11</v>
      </c>
      <c r="E235" s="322">
        <f>C235+D235</f>
        <v>1557.11</v>
      </c>
      <c r="F235" s="299">
        <v>1555.47</v>
      </c>
      <c r="G235" s="323">
        <f>(F235/E235*100)</f>
        <v>99.89467667666383</v>
      </c>
    </row>
    <row r="236" spans="1:7" ht="12.75">
      <c r="A236" s="41"/>
      <c r="B236" s="68" t="s">
        <v>142</v>
      </c>
      <c r="C236" s="155"/>
      <c r="D236" s="152"/>
      <c r="E236" s="305"/>
      <c r="F236" s="152"/>
      <c r="G236" s="156"/>
    </row>
    <row r="237" spans="1:7" ht="12.75">
      <c r="A237" s="92">
        <v>2110</v>
      </c>
      <c r="B237" s="66" t="s">
        <v>30</v>
      </c>
      <c r="C237" s="19"/>
      <c r="D237" s="21">
        <v>7500</v>
      </c>
      <c r="E237" s="20">
        <f>C237+D237</f>
        <v>7500</v>
      </c>
      <c r="F237" s="21">
        <v>5999.98</v>
      </c>
      <c r="G237" s="21">
        <f>(F237/E237*100)</f>
        <v>79.99973333333332</v>
      </c>
    </row>
    <row r="238" spans="1:7" ht="12.75">
      <c r="A238" s="92"/>
      <c r="B238" s="19" t="s">
        <v>31</v>
      </c>
      <c r="C238" s="19"/>
      <c r="D238" s="21"/>
      <c r="E238" s="19"/>
      <c r="F238" s="19"/>
      <c r="G238" s="21"/>
    </row>
    <row r="239" spans="1:7" ht="12.75">
      <c r="A239" s="92"/>
      <c r="B239" s="19" t="s">
        <v>65</v>
      </c>
      <c r="C239" s="19"/>
      <c r="D239" s="21"/>
      <c r="E239" s="11"/>
      <c r="F239" s="19"/>
      <c r="G239" s="21"/>
    </row>
    <row r="240" spans="1:7" ht="12.75">
      <c r="A240" s="289"/>
      <c r="B240" s="254" t="s">
        <v>33</v>
      </c>
      <c r="C240" s="254"/>
      <c r="D240" s="222"/>
      <c r="E240" s="293"/>
      <c r="F240" s="254"/>
      <c r="G240" s="222"/>
    </row>
    <row r="241" spans="1:7" ht="12.75">
      <c r="A241" s="267">
        <v>2120</v>
      </c>
      <c r="B241" s="11" t="s">
        <v>30</v>
      </c>
      <c r="C241" s="233"/>
      <c r="D241" s="20">
        <v>15700</v>
      </c>
      <c r="E241" s="233">
        <v>15700</v>
      </c>
      <c r="F241" s="327">
        <v>13724.24</v>
      </c>
      <c r="G241" s="21">
        <f>(F241/E241*100)</f>
        <v>87.41554140127388</v>
      </c>
    </row>
    <row r="242" spans="1:7" ht="12.75">
      <c r="A242" s="267"/>
      <c r="B242" s="294" t="s">
        <v>165</v>
      </c>
      <c r="C242" s="170"/>
      <c r="D242" s="20"/>
      <c r="E242" s="170"/>
      <c r="F242" s="294"/>
      <c r="G242" s="190"/>
    </row>
    <row r="243" spans="1:7" ht="13.5" thickBot="1">
      <c r="A243" s="292"/>
      <c r="B243" s="295" t="s">
        <v>166</v>
      </c>
      <c r="C243" s="240"/>
      <c r="D243" s="247"/>
      <c r="E243" s="251"/>
      <c r="F243" s="295"/>
      <c r="G243" s="281"/>
    </row>
    <row r="244" spans="1:7" ht="13.5" thickBot="1">
      <c r="A244" s="306"/>
      <c r="B244" s="22" t="s">
        <v>167</v>
      </c>
      <c r="C244" s="30">
        <f>SUM(C209,C212,C215,C221,C225,C226)</f>
        <v>1122000</v>
      </c>
      <c r="D244" s="23">
        <f>SUM(D209,D212,D215,D221,D225,D226,D230,D233,D235,D237,D241)</f>
        <v>143273.56</v>
      </c>
      <c r="E244" s="30">
        <f>SUM(E209,E212,E215,E221,E225,E230,E233,E235,E237,E241)</f>
        <v>1265273.56</v>
      </c>
      <c r="F244" s="23">
        <f>SUM(F207,F209,F212,F215,F220,F221,F224,F225,F230,F233,F235,F237,F241)</f>
        <v>1345210.3199999998</v>
      </c>
      <c r="G244" s="307">
        <f>(F244/E244*100)</f>
        <v>106.31774523131581</v>
      </c>
    </row>
    <row r="245" spans="1:7" ht="13.5" thickBot="1">
      <c r="A245" s="157">
        <v>853</v>
      </c>
      <c r="B245" s="128" t="s">
        <v>168</v>
      </c>
      <c r="C245" s="336"/>
      <c r="D245" s="336"/>
      <c r="E245" s="336"/>
      <c r="F245" s="336"/>
      <c r="G245" s="336"/>
    </row>
    <row r="246" spans="1:7" ht="12.75">
      <c r="A246" s="32">
        <v>85333</v>
      </c>
      <c r="B246" s="26" t="s">
        <v>169</v>
      </c>
      <c r="C246" s="339"/>
      <c r="D246" s="339"/>
      <c r="E246" s="339"/>
      <c r="F246" s="339"/>
      <c r="G246" s="339"/>
    </row>
    <row r="247" spans="1:7" ht="12.75">
      <c r="A247" s="63" t="s">
        <v>47</v>
      </c>
      <c r="B247" s="68" t="s">
        <v>48</v>
      </c>
      <c r="C247" s="67"/>
      <c r="D247" s="46">
        <v>352</v>
      </c>
      <c r="E247" s="34">
        <f>C247+D247</f>
        <v>352</v>
      </c>
      <c r="F247" s="67">
        <v>1640.42</v>
      </c>
      <c r="G247" s="35">
        <f>(F247/E247*100)</f>
        <v>466.02840909090907</v>
      </c>
    </row>
    <row r="248" spans="1:7" ht="12.75">
      <c r="A248" s="261" t="s">
        <v>49</v>
      </c>
      <c r="B248" s="262" t="s">
        <v>50</v>
      </c>
      <c r="C248" s="309"/>
      <c r="D248" s="260">
        <v>387</v>
      </c>
      <c r="E248" s="260">
        <f>C248+D248</f>
        <v>387</v>
      </c>
      <c r="F248" s="260">
        <v>386.53</v>
      </c>
      <c r="G248" s="260">
        <f>(F248/E248*100)</f>
        <v>99.87855297157621</v>
      </c>
    </row>
    <row r="249" spans="1:7" ht="12.75">
      <c r="A249" s="308">
        <v>2008</v>
      </c>
      <c r="B249" s="68" t="s">
        <v>141</v>
      </c>
      <c r="C249" s="311">
        <v>58975.26</v>
      </c>
      <c r="D249" s="190">
        <v>1981.81</v>
      </c>
      <c r="E249" s="20">
        <f>C249+D249</f>
        <v>60957.07</v>
      </c>
      <c r="F249" s="190">
        <v>49106.49</v>
      </c>
      <c r="G249" s="176">
        <f>(F249/E249*100)</f>
        <v>80.55913776695631</v>
      </c>
    </row>
    <row r="250" spans="1:7" ht="12.75">
      <c r="A250" s="310"/>
      <c r="B250" s="290" t="s">
        <v>142</v>
      </c>
      <c r="C250" s="312"/>
      <c r="D250" s="195"/>
      <c r="E250" s="285"/>
      <c r="F250" s="195"/>
      <c r="G250" s="287"/>
    </row>
    <row r="251" spans="1:7" ht="12.75">
      <c r="A251" s="92">
        <v>2690</v>
      </c>
      <c r="B251" s="68" t="s">
        <v>170</v>
      </c>
      <c r="C251" s="313">
        <v>287406</v>
      </c>
      <c r="D251" s="190"/>
      <c r="E251" s="20">
        <f>C251+D251</f>
        <v>287406</v>
      </c>
      <c r="F251" s="190">
        <v>287400</v>
      </c>
      <c r="G251" s="190">
        <f>(F251/E251*100)</f>
        <v>99.99791236091104</v>
      </c>
    </row>
    <row r="252" spans="1:7" ht="12.75">
      <c r="A252" s="92"/>
      <c r="B252" s="68" t="s">
        <v>171</v>
      </c>
      <c r="C252" s="33"/>
      <c r="D252" s="190"/>
      <c r="E252" s="20"/>
      <c r="F252" s="190"/>
      <c r="G252" s="190"/>
    </row>
    <row r="253" spans="1:7" ht="13.5" thickBot="1">
      <c r="A253" s="92"/>
      <c r="B253" s="68" t="s">
        <v>172</v>
      </c>
      <c r="C253" s="33"/>
      <c r="D253" s="190"/>
      <c r="E253" s="20"/>
      <c r="F253" s="190"/>
      <c r="G253" s="190"/>
    </row>
    <row r="254" spans="1:7" ht="13.5" thickBot="1">
      <c r="A254" s="22"/>
      <c r="B254" s="314" t="s">
        <v>173</v>
      </c>
      <c r="C254" s="315">
        <f>SUM(C249:C251)</f>
        <v>346381.26</v>
      </c>
      <c r="D254" s="316">
        <f>SUM(D247,D248:D249)</f>
        <v>2720.81</v>
      </c>
      <c r="E254" s="316">
        <f>SUM(E247:E248,E249,E251)</f>
        <v>349102.07</v>
      </c>
      <c r="F254" s="316">
        <f>SUM(F247:F248,F249,F251)</f>
        <v>338533.44</v>
      </c>
      <c r="G254" s="317">
        <f>(F254/E254*100)</f>
        <v>96.97262465387271</v>
      </c>
    </row>
    <row r="255" spans="1:7" ht="14.25" thickBot="1" thickTop="1">
      <c r="A255" s="321">
        <v>854</v>
      </c>
      <c r="B255" s="119" t="s">
        <v>174</v>
      </c>
      <c r="C255" s="318"/>
      <c r="D255" s="319"/>
      <c r="E255" s="319"/>
      <c r="F255" s="319"/>
      <c r="G255" s="320"/>
    </row>
    <row r="256" spans="1:7" ht="14.25" thickBot="1" thickTop="1">
      <c r="A256" s="32">
        <v>85410</v>
      </c>
      <c r="B256" s="113" t="s">
        <v>175</v>
      </c>
      <c r="C256" s="335"/>
      <c r="D256" s="335"/>
      <c r="E256" s="335"/>
      <c r="F256" s="335"/>
      <c r="G256" s="335"/>
    </row>
    <row r="257" spans="1:7" ht="14.25" thickBot="1" thickTop="1">
      <c r="A257" s="158" t="s">
        <v>130</v>
      </c>
      <c r="B257" s="64" t="s">
        <v>131</v>
      </c>
      <c r="C257" s="19"/>
      <c r="D257" s="28"/>
      <c r="E257" s="21"/>
      <c r="F257" s="21">
        <v>310</v>
      </c>
      <c r="G257" s="35"/>
    </row>
    <row r="258" spans="1:7" ht="12.75">
      <c r="A258" s="22"/>
      <c r="B258" s="22" t="s">
        <v>183</v>
      </c>
      <c r="C258" s="23">
        <f>SUM(C257)</f>
        <v>0</v>
      </c>
      <c r="D258" s="23">
        <f>SUM(D257)</f>
        <v>0</v>
      </c>
      <c r="E258" s="23">
        <f>SUM(E257)</f>
        <v>0</v>
      </c>
      <c r="F258" s="23">
        <f>SUM(F257)</f>
        <v>310</v>
      </c>
      <c r="G258" s="23"/>
    </row>
    <row r="259" spans="1:7" ht="12.75">
      <c r="A259" s="342" t="s">
        <v>176</v>
      </c>
      <c r="B259" s="342"/>
      <c r="C259" s="159">
        <f>SUM(C25,C30,C49,C57,C76,C105,C133,C140,C150,C195,C204,C244,C254,C258)</f>
        <v>44983080.26</v>
      </c>
      <c r="D259" s="159">
        <f>SUM(D25,D30,D49,D57,D76,D105,D133,D140,D150,D195,D204,D244,D254,D258)</f>
        <v>-10407617.02</v>
      </c>
      <c r="E259" s="159">
        <f>SUM(E25,E30,E49,E57,E76,E105,E133,E140,E150,E195,E204,E244,E254,E258)</f>
        <v>34575463.24</v>
      </c>
      <c r="F259" s="159">
        <f>SUM(F25,F30,F49,F57,F76,F105,F133,F140,F150,F195,F204,F244,F254,F258)</f>
        <v>35285464.16</v>
      </c>
      <c r="G259" s="160">
        <f>(F259/E259*100)</f>
        <v>102.05348201720868</v>
      </c>
    </row>
    <row r="260" spans="1:3" ht="12.75">
      <c r="A260" s="11"/>
      <c r="B260" s="161"/>
      <c r="C260" s="162"/>
    </row>
  </sheetData>
  <mergeCells count="33">
    <mergeCell ref="A259:B259"/>
    <mergeCell ref="C223:G223"/>
    <mergeCell ref="C245:G245"/>
    <mergeCell ref="C246:G246"/>
    <mergeCell ref="C256:G256"/>
    <mergeCell ref="C155:G155"/>
    <mergeCell ref="C162:G162"/>
    <mergeCell ref="C175:G175"/>
    <mergeCell ref="C183:G183"/>
    <mergeCell ref="C145:G145"/>
    <mergeCell ref="C147:G148"/>
    <mergeCell ref="C151:G151"/>
    <mergeCell ref="C152:G152"/>
    <mergeCell ref="C100:G100"/>
    <mergeCell ref="C106:G108"/>
    <mergeCell ref="C134:G137"/>
    <mergeCell ref="C141:G143"/>
    <mergeCell ref="C64:G64"/>
    <mergeCell ref="C69:G69"/>
    <mergeCell ref="C77:G78"/>
    <mergeCell ref="C83:G83"/>
    <mergeCell ref="C26:G27"/>
    <mergeCell ref="C31:G32"/>
    <mergeCell ref="C50:G51"/>
    <mergeCell ref="C58:G58"/>
    <mergeCell ref="A7:F7"/>
    <mergeCell ref="A10:G10"/>
    <mergeCell ref="C18:G18"/>
    <mergeCell ref="C19:G20"/>
    <mergeCell ref="D2:G2"/>
    <mergeCell ref="D3:G3"/>
    <mergeCell ref="D4:G4"/>
    <mergeCell ref="A6:G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dcterms:modified xsi:type="dcterms:W3CDTF">2010-03-18T09:22:03Z</dcterms:modified>
  <cp:category/>
  <cp:version/>
  <cp:contentType/>
  <cp:contentStatus/>
</cp:coreProperties>
</file>