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E:\Przetarg Kościuszki\"/>
    </mc:Choice>
  </mc:AlternateContent>
  <xr:revisionPtr revIDLastSave="0" documentId="8_{576A7D97-244A-4540-B91D-D72544E5DE53}" xr6:coauthVersionLast="43" xr6:coauthVersionMax="43" xr10:uidLastSave="{00000000-0000-0000-0000-000000000000}"/>
  <bookViews>
    <workbookView xWindow="-120" yWindow="-120" windowWidth="25440" windowHeight="15390" tabRatio="516" firstSheet="5" activeTab="11" xr2:uid="{00000000-000D-0000-FFFF-FFFF00000000}"/>
  </bookViews>
  <sheets>
    <sheet name="Arkusz1" sheetId="30" state="hidden" r:id="rId1"/>
    <sheet name="BITUM" sheetId="31" state="hidden" r:id="rId2"/>
    <sheet name="ZZ" sheetId="38" r:id="rId3"/>
    <sheet name="Kościuszki" sheetId="19" r:id="rId4"/>
    <sheet name="MOST" sheetId="39" r:id="rId5"/>
    <sheet name="Wycinka" sheetId="33" r:id="rId6"/>
    <sheet name="Kolizje elektryczne" sheetId="28" r:id="rId7"/>
    <sheet name="Telekomunikacja" sheetId="26" r:id="rId8"/>
    <sheet name="Gaz" sheetId="32" r:id="rId9"/>
    <sheet name="Kanalizacja" sheetId="25" r:id="rId10"/>
    <sheet name="Oswietlenie" sheetId="29" r:id="rId11"/>
    <sheet name="Nasadzenia" sheetId="35" r:id="rId12"/>
  </sheets>
  <definedNames>
    <definedName name="b" localSheetId="3">Kościuszki!$A$2:$A$31429</definedName>
    <definedName name="b">#REF!</definedName>
    <definedName name="_xlnm.Print_Area" localSheetId="9">Kanalizacja!$A$1:$G$2</definedName>
    <definedName name="_xlnm.Print_Area" localSheetId="6">'Kolizje elektryczne'!$A$1:$G$2</definedName>
    <definedName name="_xlnm.Print_Area" localSheetId="3">Kościuszki!$A$1:$G$131</definedName>
    <definedName name="_xlnm.Print_Area" localSheetId="4">MOST!$A$1:$G$84</definedName>
    <definedName name="_xlnm.Print_Area" localSheetId="10">Oswietlenie!$A$1:$G$2</definedName>
    <definedName name="_xlnm.Print_Area" localSheetId="7">Telekomunikacja!$A$1:$F$2</definedName>
    <definedName name="_xlnm.Print_Titles" localSheetId="9">Kanalizacja!#REF!</definedName>
    <definedName name="_xlnm.Print_Titles" localSheetId="6">'Kolizje elektryczne'!#REF!</definedName>
    <definedName name="_xlnm.Print_Titles" localSheetId="3">Kościuszki!$3:$4</definedName>
    <definedName name="_xlnm.Print_Titles" localSheetId="10">Oswietlenie!$3:$3</definedName>
    <definedName name="_xlnm.Print_Titles" localSheetId="7">Telekomunikacja!#REF!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6" i="19" l="1"/>
  <c r="G43" i="19" l="1"/>
  <c r="G63" i="19" l="1"/>
  <c r="G140" i="19" s="1"/>
  <c r="I11" i="19"/>
  <c r="G49" i="19"/>
  <c r="G139" i="19" s="1"/>
  <c r="G17" i="19"/>
  <c r="G18" i="19" s="1"/>
  <c r="G22" i="19"/>
  <c r="G24" i="19"/>
  <c r="E25" i="19"/>
  <c r="G25" i="19" s="1"/>
  <c r="G28" i="19"/>
  <c r="G29" i="19"/>
  <c r="E30" i="19"/>
  <c r="G30" i="19" s="1"/>
  <c r="G31" i="19"/>
  <c r="G32" i="19"/>
  <c r="G33" i="19"/>
  <c r="G34" i="19"/>
  <c r="G35" i="19"/>
  <c r="G36" i="19"/>
  <c r="G37" i="19"/>
  <c r="G38" i="19"/>
  <c r="G39" i="19"/>
  <c r="E40" i="19"/>
  <c r="G41" i="19"/>
  <c r="G42" i="19"/>
  <c r="E72" i="19"/>
  <c r="E53" i="19"/>
  <c r="G53" i="19" s="1"/>
  <c r="E55" i="19"/>
  <c r="G55" i="19" s="1"/>
  <c r="E56" i="19"/>
  <c r="G56" i="19" s="1"/>
  <c r="E57" i="19"/>
  <c r="G66" i="19"/>
  <c r="G67" i="19"/>
  <c r="E68" i="19"/>
  <c r="E77" i="19" s="1"/>
  <c r="G77" i="19" s="1"/>
  <c r="G69" i="19"/>
  <c r="G70" i="19"/>
  <c r="E71" i="19"/>
  <c r="E94" i="19" s="1"/>
  <c r="G94" i="19" s="1"/>
  <c r="G74" i="19"/>
  <c r="G75" i="19"/>
  <c r="E81" i="19"/>
  <c r="G81" i="19" s="1"/>
  <c r="F84" i="19"/>
  <c r="E84" i="19"/>
  <c r="E86" i="19" s="1"/>
  <c r="G87" i="19"/>
  <c r="E92" i="19"/>
  <c r="E93" i="19" s="1"/>
  <c r="E96" i="19"/>
  <c r="F96" i="19"/>
  <c r="G104" i="19"/>
  <c r="G105" i="19"/>
  <c r="G106" i="19"/>
  <c r="G108" i="19"/>
  <c r="G109" i="19"/>
  <c r="G110" i="19"/>
  <c r="G111" i="19"/>
  <c r="G112" i="19"/>
  <c r="E113" i="19"/>
  <c r="G113" i="19" s="1"/>
  <c r="G114" i="19"/>
  <c r="G121" i="19"/>
  <c r="G122" i="19"/>
  <c r="G123" i="19"/>
  <c r="G125" i="19"/>
  <c r="J139" i="19"/>
  <c r="J134" i="19"/>
  <c r="I78" i="19"/>
  <c r="I75" i="19"/>
  <c r="I74" i="19"/>
  <c r="I73" i="19"/>
  <c r="I72" i="19"/>
  <c r="I71" i="19"/>
  <c r="I70" i="19"/>
  <c r="I69" i="19"/>
  <c r="I68" i="19"/>
  <c r="I128" i="19"/>
  <c r="G128" i="19"/>
  <c r="I49" i="19"/>
  <c r="G47" i="19"/>
  <c r="G138" i="19" s="1"/>
  <c r="I27" i="19"/>
  <c r="H52" i="31"/>
  <c r="I52" i="31" s="1"/>
  <c r="J52" i="31" s="1"/>
  <c r="I24" i="19"/>
  <c r="I33" i="19"/>
  <c r="I66" i="19"/>
  <c r="I67" i="19"/>
  <c r="J137" i="19"/>
  <c r="H30" i="31"/>
  <c r="I30" i="31" s="1"/>
  <c r="J30" i="31" s="1"/>
  <c r="H39" i="31"/>
  <c r="I39" i="31" s="1"/>
  <c r="J39" i="31" s="1"/>
  <c r="H48" i="31"/>
  <c r="I48" i="31" s="1"/>
  <c r="J48" i="31" s="1"/>
  <c r="H49" i="31"/>
  <c r="I49" i="31" s="1"/>
  <c r="J49" i="31" s="1"/>
  <c r="H50" i="31"/>
  <c r="I50" i="31" s="1"/>
  <c r="J50" i="31" s="1"/>
  <c r="H51" i="31"/>
  <c r="I51" i="31" s="1"/>
  <c r="J51" i="31" s="1"/>
  <c r="H3" i="31"/>
  <c r="I3" i="31" s="1"/>
  <c r="J3" i="31" s="1"/>
  <c r="H4" i="31"/>
  <c r="I4" i="31" s="1"/>
  <c r="J4" i="31" s="1"/>
  <c r="H5" i="31"/>
  <c r="I5" i="31" s="1"/>
  <c r="J5" i="31" s="1"/>
  <c r="H6" i="31"/>
  <c r="H7" i="31"/>
  <c r="I7" i="31" s="1"/>
  <c r="J7" i="31" s="1"/>
  <c r="G8" i="31"/>
  <c r="H12" i="31"/>
  <c r="H13" i="31"/>
  <c r="I13" i="31" s="1"/>
  <c r="J13" i="31" s="1"/>
  <c r="H14" i="31"/>
  <c r="I14" i="31" s="1"/>
  <c r="J14" i="31" s="1"/>
  <c r="H15" i="31"/>
  <c r="I15" i="31" s="1"/>
  <c r="J15" i="31" s="1"/>
  <c r="H16" i="31"/>
  <c r="I16" i="31" s="1"/>
  <c r="J16" i="31" s="1"/>
  <c r="G17" i="31"/>
  <c r="H21" i="31"/>
  <c r="H22" i="31"/>
  <c r="I22" i="31" s="1"/>
  <c r="J22" i="31" s="1"/>
  <c r="H23" i="31"/>
  <c r="I23" i="31" s="1"/>
  <c r="J23" i="31" s="1"/>
  <c r="H24" i="31"/>
  <c r="H25" i="31"/>
  <c r="I25" i="31" s="1"/>
  <c r="J25" i="31" s="1"/>
  <c r="G26" i="31"/>
  <c r="H31" i="31"/>
  <c r="I31" i="31" s="1"/>
  <c r="J31" i="31" s="1"/>
  <c r="H32" i="31"/>
  <c r="I32" i="31" s="1"/>
  <c r="J32" i="31" s="1"/>
  <c r="H33" i="31"/>
  <c r="I33" i="31" s="1"/>
  <c r="J33" i="31" s="1"/>
  <c r="H34" i="31"/>
  <c r="I34" i="31" s="1"/>
  <c r="J34" i="31" s="1"/>
  <c r="G35" i="31"/>
  <c r="H40" i="31"/>
  <c r="H41" i="31"/>
  <c r="I41" i="31" s="1"/>
  <c r="J41" i="31" s="1"/>
  <c r="H42" i="31"/>
  <c r="I42" i="31" s="1"/>
  <c r="J42" i="31" s="1"/>
  <c r="H43" i="31"/>
  <c r="I43" i="31" s="1"/>
  <c r="J43" i="31" s="1"/>
  <c r="G44" i="31"/>
  <c r="AE19" i="30"/>
  <c r="U19" i="30"/>
  <c r="AS19" i="30" s="1"/>
  <c r="I118" i="19"/>
  <c r="I63" i="19"/>
  <c r="I47" i="19"/>
  <c r="I45" i="19"/>
  <c r="I6" i="31"/>
  <c r="J6" i="31" s="1"/>
  <c r="J141" i="19"/>
  <c r="I40" i="31"/>
  <c r="J40" i="31" s="1"/>
  <c r="I24" i="31"/>
  <c r="J24" i="31" s="1"/>
  <c r="J140" i="19"/>
  <c r="J136" i="19"/>
  <c r="J142" i="19" s="1"/>
  <c r="J138" i="19"/>
  <c r="E89" i="19" l="1"/>
  <c r="E98" i="19" s="1"/>
  <c r="E82" i="19"/>
  <c r="G54" i="19"/>
  <c r="I18" i="19"/>
  <c r="H17" i="31"/>
  <c r="I17" i="31" s="1"/>
  <c r="J17" i="31" s="1"/>
  <c r="G45" i="19"/>
  <c r="G137" i="19" s="1"/>
  <c r="G118" i="19"/>
  <c r="G141" i="19" s="1"/>
  <c r="G68" i="19"/>
  <c r="G92" i="19"/>
  <c r="G93" i="19"/>
  <c r="G96" i="19"/>
  <c r="G89" i="19"/>
  <c r="G86" i="19"/>
  <c r="G73" i="19"/>
  <c r="G72" i="19"/>
  <c r="G82" i="19"/>
  <c r="G57" i="19"/>
  <c r="I12" i="31"/>
  <c r="J12" i="31" s="1"/>
  <c r="H35" i="31"/>
  <c r="I35" i="31" s="1"/>
  <c r="J35" i="31" s="1"/>
  <c r="H8" i="31"/>
  <c r="I8" i="31" s="1"/>
  <c r="J8" i="31" s="1"/>
  <c r="H26" i="31"/>
  <c r="I26" i="31" s="1"/>
  <c r="J26" i="31" s="1"/>
  <c r="G20" i="19"/>
  <c r="G84" i="19"/>
  <c r="E59" i="19"/>
  <c r="G59" i="19" s="1"/>
  <c r="G27" i="19"/>
  <c r="G40" i="19"/>
  <c r="H53" i="31"/>
  <c r="I53" i="31" s="1"/>
  <c r="J53" i="31" s="1"/>
  <c r="G71" i="19"/>
  <c r="G52" i="19"/>
  <c r="E26" i="19"/>
  <c r="G26" i="19" s="1"/>
  <c r="E99" i="19"/>
  <c r="G99" i="19" s="1"/>
  <c r="G98" i="19"/>
  <c r="I21" i="31"/>
  <c r="J21" i="31" s="1"/>
  <c r="H44" i="31"/>
  <c r="I44" i="31" s="1"/>
  <c r="J44" i="31" s="1"/>
  <c r="E83" i="19"/>
  <c r="G83" i="19" s="1"/>
  <c r="E60" i="19"/>
  <c r="E95" i="19"/>
  <c r="G95" i="19" s="1"/>
  <c r="E58" i="19"/>
  <c r="G79" i="19" l="1"/>
  <c r="G58" i="19"/>
  <c r="G78" i="19"/>
  <c r="G60" i="19"/>
  <c r="G11" i="19" l="1"/>
  <c r="G135" i="19"/>
  <c r="J131" i="19" l="1"/>
  <c r="G142" i="19" l="1"/>
  <c r="G136" i="19"/>
</calcChain>
</file>

<file path=xl/sharedStrings.xml><?xml version="1.0" encoding="utf-8"?>
<sst xmlns="http://schemas.openxmlformats.org/spreadsheetml/2006/main" count="1925" uniqueCount="1079">
  <si>
    <t>KSNR 11 0204-01 kalk. własna</t>
  </si>
  <si>
    <t>Zawory kołnierzowe o śr. nom. 40 mm</t>
  </si>
  <si>
    <t>27 d.1.4</t>
  </si>
  <si>
    <t>Montaż przejścia PE/stal d/DN 50/40 z przyłączem kołnierzowym</t>
  </si>
  <si>
    <t>28 d.1.4</t>
  </si>
  <si>
    <t>KNR-W 2-19 0303-05</t>
  </si>
  <si>
    <t>Połączenia rur z polietylenu o śr. 50 mm za pomocą kształtek elektrooporowych - mufy, kolana</t>
  </si>
  <si>
    <t>29 d.1.4</t>
  </si>
  <si>
    <t>KNR-W 2-19 0301-05 analogia</t>
  </si>
  <si>
    <t>Montaż rurociągów z rur polietylenowych (HDPD) o śr. nominalnnej 50 mm z rur w zwojach</t>
  </si>
  <si>
    <t>30 d.1.4</t>
  </si>
  <si>
    <t>Połączenia rur z polietylenu o śr. 90 mm za pomocą kształtek elektrooporowych - odgałęzienie</t>
  </si>
  <si>
    <t>Montaż kołnierza ślepego DN40</t>
  </si>
  <si>
    <t>KNR-W 4-02 0121-04</t>
  </si>
  <si>
    <t>Demontaż rurociągu z PP, PE, PB o śr. 40-63 mm o połączeniach zgrzewanych</t>
  </si>
  <si>
    <t>35 d.1.5</t>
  </si>
  <si>
    <t>36 d.1.5</t>
  </si>
  <si>
    <t>KNR-W 2-19 0301-06</t>
  </si>
  <si>
    <t>Montaż rurociągów z rur polietylenowych (HDPD) o śr. nominalnnej 63 mm z rur w zwojach</t>
  </si>
  <si>
    <t>KNR-W 2-19 0301-09</t>
  </si>
  <si>
    <t>Montaż rurociągów z rur polietylenowych (HDPD) o śr. nominalnnej 110 mm z rur prostych</t>
  </si>
  <si>
    <t>KNR-W 2-19 0301-08</t>
  </si>
  <si>
    <t>KNR-W 2-19 0301-05</t>
  </si>
  <si>
    <t>40 d.1.5</t>
  </si>
  <si>
    <t>41 d.1.5</t>
  </si>
  <si>
    <t>Montaż rurociągów z rur polietylenowych (HDPD) o śr. nominalnnej 180 mm z rur prostych</t>
  </si>
  <si>
    <t>42 d.1.5</t>
  </si>
  <si>
    <t>KNR-W 2-19 0302-09</t>
  </si>
  <si>
    <t>Łączenie rur z polietylenu o śr. nominalnej 180 mm metodą zgrzewania czołowego</t>
  </si>
  <si>
    <t>43 d.1.5</t>
  </si>
  <si>
    <t>44 d.1.5</t>
  </si>
  <si>
    <t>KNR 2-19 0208-01 analogia</t>
  </si>
  <si>
    <t>Spawanie kształtek stalowych o śr. DN50 mm - przejście PE/Stal z końcówką do spawania</t>
  </si>
  <si>
    <t>45 d.1.5</t>
  </si>
  <si>
    <t>KNR 2-19 0208-03 analogia</t>
  </si>
  <si>
    <t>Spawanie kształtek stalowych o śr. DN100 mm - przejście PE/Stal z końcówką do spawania</t>
  </si>
  <si>
    <t>46 d.1.5</t>
  </si>
  <si>
    <t>KNR 2-19 0208-02 analogia</t>
  </si>
  <si>
    <t>Spawanie kształtek stalowych o śr. DN80 mm - przejście PE/Stal z końcówką do spawania</t>
  </si>
  <si>
    <t>47 d.1.5</t>
  </si>
  <si>
    <t>Spawanie kształtek stalowych o śr. DN40 mm - przejście PE/Stal z końcówką do spawania</t>
  </si>
  <si>
    <t>48 d.1.5</t>
  </si>
  <si>
    <t>49 d.1.5</t>
  </si>
  <si>
    <t>Połączenia rur z polietylenu o śr. 180 mm za pomocą kształtek elektrooporowych- odgałęzienia</t>
  </si>
  <si>
    <t>50 d.1.5</t>
  </si>
  <si>
    <t>KNR-W 2-19 0303-06</t>
  </si>
  <si>
    <t>Połączenia rur z polietylenu o śr. 63 mm za pomocą kształtek elektrooporowych - mufy, kolana</t>
  </si>
  <si>
    <t>51 d.1.5</t>
  </si>
  <si>
    <t>KNR-W 2-19 0303-09</t>
  </si>
  <si>
    <t>Połączenia rur z polietylenu o śr. 110 mm za pomocą kształtek elektrooporowych - mufy, kolana</t>
  </si>
  <si>
    <t>52 d.1.5</t>
  </si>
  <si>
    <t>53 d.1.5</t>
  </si>
  <si>
    <t>54 d.1.5</t>
  </si>
  <si>
    <t>55 d.1.5</t>
  </si>
  <si>
    <t>KNR 2-19 0204-03</t>
  </si>
  <si>
    <t>Łuki gładkie lub segmentowe o śr.nom.do 100 mm</t>
  </si>
  <si>
    <t>56 d.1.5</t>
  </si>
  <si>
    <t>KNR 2-19 0204-02</t>
  </si>
  <si>
    <t>Luki gładkie lub segmentowe o śr.nom.do 80 mm</t>
  </si>
  <si>
    <t>57 d.1.5</t>
  </si>
  <si>
    <t>KNR 2-19 0204-01</t>
  </si>
  <si>
    <t>Łuki gładkie lub segmentowe o śr.nom.do 50 mm</t>
  </si>
  <si>
    <t>58 d.1.5</t>
  </si>
  <si>
    <t>59 d.1.5</t>
  </si>
  <si>
    <t>60 d.1.5</t>
  </si>
  <si>
    <t>KNR 2-19 0211-01</t>
  </si>
  <si>
    <t>Próba szczelności gazociągów o śr.nom. 50-100 mm na ciśnienie do 0.6 MPa</t>
  </si>
  <si>
    <t>61 d.1.5</t>
  </si>
  <si>
    <t>62 d.1.5</t>
  </si>
  <si>
    <t>63 d.1.5</t>
  </si>
  <si>
    <t>KNR-W 2-19 0134-02</t>
  </si>
  <si>
    <t>Oznakowanie trasy gazociągu na słupku stalowym</t>
  </si>
  <si>
    <t>64 d.1.6</t>
  </si>
  <si>
    <t>65 d.1.6</t>
  </si>
  <si>
    <t>66 d.1.6</t>
  </si>
  <si>
    <t>67 d.1.6</t>
  </si>
  <si>
    <t>KNR-W 2-19 0119-02</t>
  </si>
  <si>
    <t>Rury ochronne o śr.160 mm</t>
  </si>
  <si>
    <t>68 d.1.6</t>
  </si>
  <si>
    <t>Uszczelnienie końców rury ochronnej o śr. 160 mm pierścieniem samouszczelniającym</t>
  </si>
  <si>
    <t>69 d.1.6</t>
  </si>
  <si>
    <t>KNR-W 2-19 0119-02 analogia</t>
  </si>
  <si>
    <t>Rury ochronne stalowe dwudzielne o śr.nom.125 mm</t>
  </si>
  <si>
    <t>70 d.1.6</t>
  </si>
  <si>
    <t>KNR-W 2-19 0122-04 kalk. własna</t>
  </si>
  <si>
    <t>Uszczelnianie końców rur ochronnych o śr.nom.125 mm</t>
  </si>
  <si>
    <t>71 d.1.6</t>
  </si>
  <si>
    <t>72 d.1.7</t>
  </si>
  <si>
    <t>73 d.1.8</t>
  </si>
  <si>
    <t>74 d.1.8</t>
  </si>
  <si>
    <t>(322,4+20,93+10,25+22,7)/1000 = 0,376</t>
  </si>
  <si>
    <t>342,31+23,99+11,54+21,16+10,08 = 409,080</t>
  </si>
  <si>
    <t>760,70+59,97+25,64+47,02+22,40 = 915,730</t>
  </si>
  <si>
    <t>29,02+1,67+0,92+2,04 = 33,650</t>
  </si>
  <si>
    <t>81,25+2,73+2,58+3,48 = 90,040</t>
  </si>
  <si>
    <t>232,05+19,58+8,03+15,63+6,43 = 281,720</t>
  </si>
  <si>
    <t>(33,66+90,05)*1,8 = 222,678</t>
  </si>
  <si>
    <t>110,27+4,40+3,51+5,53 = 123,710</t>
  </si>
  <si>
    <t>0,3224 = 0,322</t>
  </si>
  <si>
    <t>1,5*19+8,8+7,5 = 44,800</t>
  </si>
  <si>
    <t>0,2*24*2 = 9,600</t>
  </si>
  <si>
    <t xml:space="preserve"> - pod naw. jezdni do gł. 96 cm (od Pl. Wolności do ul. Rataja)</t>
  </si>
  <si>
    <t xml:space="preserve"> - pod naw. jezdni do gł. 93 cm (od ul. Rataja do km 0+547)</t>
  </si>
  <si>
    <t xml:space="preserve"> - pod naw. jezdni do gł. 43 cm (od km 0+547 do ul. Kolejowej)</t>
  </si>
  <si>
    <t xml:space="preserve"> - pod naw. miejsc postojowych i zjazdów do gł. 98 cm 
   (od Pl. Wolności do ul. Rataja)</t>
  </si>
  <si>
    <t xml:space="preserve"> - pod naw. miejsc postojowych i zjazdów do gł. 98 cm 
   (od ul. Rataja do km 0+547)</t>
  </si>
  <si>
    <t xml:space="preserve"> - pod naw. miejsc postojowych i zjazdów do gł. 48 cm 
   (od km 0+547 do ul. Kolejowej)</t>
  </si>
  <si>
    <t xml:space="preserve"> - pod naw. ciągów pieszych, rowerowych i opasek do gł. 63 cm 
   (od Pl. Wolności do ul. Rataja)</t>
  </si>
  <si>
    <t xml:space="preserve"> - pod naw. ciągów pieszych, rowerowych i opasek do gł. 55 cm 
   (od ul. Rataja do km 0+547)</t>
  </si>
  <si>
    <t xml:space="preserve"> - pod naw. ciągów pieszych, rowerowych i opasek do gł. 30 cm 
   (od km 0+547 do ul. Kolejowej)</t>
  </si>
  <si>
    <t xml:space="preserve"> - pod naw. miejsc autobusowych do gł. 48 cm </t>
  </si>
  <si>
    <t>RAZEM</t>
  </si>
  <si>
    <t xml:space="preserve"> - wtopione 20x30</t>
  </si>
  <si>
    <t xml:space="preserve"> - wystające 20x30</t>
  </si>
  <si>
    <t>Ścieki z elementów kamiennych</t>
  </si>
  <si>
    <t>Krawężniki kamienne na ławach oporowych:</t>
  </si>
  <si>
    <t>Kamienne obrzeża chodnikowe na ławach oporowych 8x30</t>
  </si>
  <si>
    <t>Ulepszone podłoże z mieszanki niezwiązanej stabilizowanej georusztem</t>
  </si>
  <si>
    <t>02.03.01e.</t>
  </si>
  <si>
    <t xml:space="preserve"> - ułożenie geotkaniny pod georuszty
   (pod nawierzchnie jezdni, miejsc postojowych, zjazdów, ciągów 
    pieszych i rowerowych od Pl. Wolnosci do km 0+547)</t>
  </si>
  <si>
    <t xml:space="preserve"> - ułożenie 1 w-wy georusztu
   (pod nawierzchnie jezdni od Pl. Wolnosci do ul. Rataja)</t>
  </si>
  <si>
    <t xml:space="preserve"> - ułożenie 1 w-wy georusztu
   (pod nawierzchnie ciągów pieszych i rowerowych 
   od Pl. Wolnosci do km 0+547)</t>
  </si>
  <si>
    <t xml:space="preserve"> - ułożenie 2 warstw georusztu
   (pod nawierzchnie jezdni od ul. Rataja do km 0+547)</t>
  </si>
  <si>
    <t xml:space="preserve"> - ułożenie 2 warstw georusztu
   (pod nawierzchnie miejsc postojowych i zjazdów
   od Pl. Wolnosci do km 0+547)</t>
  </si>
  <si>
    <t xml:space="preserve"> - ułożenie mieszanki niezwiązanej stabilizowanej gr. 30 cm
   (pod nawierzchnie jezdni od Pl. Wolnosci do ul. Rataja)</t>
  </si>
  <si>
    <t xml:space="preserve"> - ułożenie mieszanki niezwiązanej stabilizowanej gr. 25 cm
   (pod nawierzchnie ciągów pieszych i rowerowych 
   od Pl. Wolnosci do km 0+547)</t>
  </si>
  <si>
    <t xml:space="preserve"> - ułożenie 2 warstw mieszanki niezwiązanej stabiliz. gr. 25 cm
   (pod nawierzchnie jezdni od ul. Rataja do km 0+547)</t>
  </si>
  <si>
    <t xml:space="preserve"> - ułożenie 2 warstw mieszanki niezwiązanej stabiliz. gr. 25 cm
   (pod nawierzchnie miejsc postojowych i zjazdów
   od Pl. Wolnosci do km 0+547)</t>
  </si>
  <si>
    <t>04.05.01.</t>
  </si>
  <si>
    <t>04.06.01a.</t>
  </si>
  <si>
    <t>Podbudowa z betonu cementowego C25/30 gr. 24 cm</t>
  </si>
  <si>
    <t xml:space="preserve"> - podsypka cem.- piaskowa gr. 5 cm 
   (pod nawierzchnie jezdni od Pl. Wolnosci do ul. Rataja)</t>
  </si>
  <si>
    <t xml:space="preserve"> - podsypka cem.- piaskowa gr. 5 cm 
   (pod naw. miejsc postojowych i zjazdów)</t>
  </si>
  <si>
    <t xml:space="preserve"> - podsypka cem.- piaskowa gr. 5 cm 
   (ciągów pieszych i rowerowych)</t>
  </si>
  <si>
    <t xml:space="preserve"> - podsypka cem.- piaskowa gr. 5 cm 
   (pod naw. miejsc autobusowych)</t>
  </si>
  <si>
    <t xml:space="preserve"> - gr. 25 cm pod naw. miejsc autobusowych</t>
  </si>
  <si>
    <t xml:space="preserve"> - gr. 20 cm pod naw. jezdni nad murem obronnym</t>
  </si>
  <si>
    <t>04.07.01a.</t>
  </si>
  <si>
    <t xml:space="preserve"> - gr. 10 cm pod naw. jezdni</t>
  </si>
  <si>
    <t xml:space="preserve"> - gr. 20 cm pod nawierzchnie miejsc postojowych i zjazdów
   (od ul. Rataja do ul. Kolejowej)</t>
  </si>
  <si>
    <t xml:space="preserve"> - w-wa ścieralna naw. jezdni AC11S - gr. 5 cm</t>
  </si>
  <si>
    <t xml:space="preserve"> - w-wa wiążąca naw. jezdni AC16W - gr. 8 cm</t>
  </si>
  <si>
    <t>08.01.02A.</t>
  </si>
  <si>
    <t>05.03.01.</t>
  </si>
  <si>
    <t xml:space="preserve"> - przełożenie historycznej podbudowy z kostki kamiennej
   (od Pl. Wolności do ul. Rataja)</t>
  </si>
  <si>
    <t xml:space="preserve"> - przełożenie historycznej podbudowy z kamienia
   (od Pl. Wolności do ul. Rataja)</t>
  </si>
  <si>
    <t>Nawierzchnia z mieszanki mineralno - asfaltowej</t>
  </si>
  <si>
    <t xml:space="preserve"> - naw. ciągów pieszych, rowerowych i opasek z płyt kamiennych</t>
  </si>
  <si>
    <t xml:space="preserve"> - naw. miejsc postojowych i zjazdów z kostki kamiennej</t>
  </si>
  <si>
    <t xml:space="preserve"> - przestawienie ogrodzeń ochronnych łańcuchowych</t>
  </si>
  <si>
    <t>Przymocowanie do gotowych słupków znaków ostrzegawczych - folia odblaskowa typu 2</t>
  </si>
  <si>
    <t>Przymocowanie do gotowych słupków znaków zakazu i nakazu
- folia odblaskowa typu 2</t>
  </si>
  <si>
    <t>Przymocowanie do gotowych słupków znaków informacyjnych - folia odblaskowa typu 2</t>
  </si>
  <si>
    <t xml:space="preserve">Łączne koszt dostosowania się do Wymagań Ogólnych </t>
  </si>
  <si>
    <t>11.</t>
  </si>
  <si>
    <t>12.1</t>
  </si>
  <si>
    <t>12.2</t>
  </si>
  <si>
    <t>13.3</t>
  </si>
  <si>
    <t>16.2</t>
  </si>
  <si>
    <t>16.3</t>
  </si>
  <si>
    <t>16.4</t>
  </si>
  <si>
    <t>16.5</t>
  </si>
  <si>
    <t xml:space="preserve"> - naw. miejsc autobusowych (przy MOPS)</t>
  </si>
  <si>
    <t xml:space="preserve">Pozycja </t>
  </si>
  <si>
    <t xml:space="preserve">      Wyszczególnienie elementów </t>
  </si>
  <si>
    <t>Jednostka</t>
  </si>
  <si>
    <t>w ST</t>
  </si>
  <si>
    <t xml:space="preserve">               rozliczeniowych</t>
  </si>
  <si>
    <t>Nazwa</t>
  </si>
  <si>
    <t>jedn.</t>
  </si>
  <si>
    <t>D-01.00.00.</t>
  </si>
  <si>
    <t>D-01.02.02.</t>
  </si>
  <si>
    <t>Usunięcie warstwy humusu z darnią na pełną głębokość zalegania</t>
  </si>
  <si>
    <t>Oczyszczenie poziomych półek  pod przyczółkami ( brzegów rzeki)  - z kamieni, gałęzi, śmieci - z wywiezieniem</t>
  </si>
  <si>
    <t>D-01.02.03.</t>
  </si>
  <si>
    <t>Wyburzenie obiektów budowlanych</t>
  </si>
  <si>
    <t xml:space="preserve"> - konstrukcja żelbetowa</t>
  </si>
  <si>
    <t>D-01.02.04.</t>
  </si>
  <si>
    <t xml:space="preserve">Rozbiórka elementów dróg i ogrodzeń  </t>
  </si>
  <si>
    <t xml:space="preserve"> - balustrady z płaskowników  na moście - z wywiezieniem</t>
  </si>
  <si>
    <t xml:space="preserve"> - nawierzchnia bitumiczna </t>
  </si>
  <si>
    <t xml:space="preserve"> - nawierzchnia z asfaltu lanego na chodnikach </t>
  </si>
  <si>
    <t xml:space="preserve">  - podbudowa z kruszywa łamanego </t>
  </si>
  <si>
    <t xml:space="preserve"> - izolacja z mastyksu</t>
  </si>
  <si>
    <t xml:space="preserve"> - rozbiórka umocnienia  z dybli pod przyczółkami</t>
  </si>
  <si>
    <t xml:space="preserve"> - rozbiórka krawężników </t>
  </si>
  <si>
    <t>brz/790</t>
  </si>
  <si>
    <t xml:space="preserve"> - objętość materiałów do wywiezienia</t>
  </si>
  <si>
    <t xml:space="preserve">                                                                                                                                                                      Suma częściowa:</t>
  </si>
  <si>
    <t>D-05.00.00.</t>
  </si>
  <si>
    <t>D-05.03.05b</t>
  </si>
  <si>
    <t xml:space="preserve">Warstwa wiążąca z betonu asfaltowego AC16W grubości 5 cm:                                                       </t>
  </si>
  <si>
    <t>D-05.03.05a</t>
  </si>
  <si>
    <t>Warstwa ścieralna z betonu asfaltowego AC11S  gr. 4 cm</t>
  </si>
  <si>
    <t xml:space="preserve">                                                                                                                                                                         Suma częściowa:</t>
  </si>
  <si>
    <t>D-06.00.00.</t>
  </si>
  <si>
    <t>ROBOTY WYKOŃCZENIOWE</t>
  </si>
  <si>
    <t>D-06.01.01</t>
  </si>
  <si>
    <t>Umocnienie skarp przez:  humusowanie i darniowanie</t>
  </si>
  <si>
    <t xml:space="preserve">  - brukowanie</t>
  </si>
  <si>
    <t xml:space="preserve">                                                                                                                                                                           Suma częściowa:</t>
  </si>
  <si>
    <t>D-08.00.00.</t>
  </si>
  <si>
    <t>D-08.01.02a</t>
  </si>
  <si>
    <t>Ustawienie krawężników kamiennych przy drewnianych ściankach szczelnych</t>
  </si>
  <si>
    <t>M-11.00.00.</t>
  </si>
  <si>
    <t>FUNDAMENTOWANIE</t>
  </si>
  <si>
    <t>M-11.01.00.</t>
  </si>
  <si>
    <t>Roboty ziemne pod fundamenty</t>
  </si>
  <si>
    <t>M-11.01.01.</t>
  </si>
  <si>
    <t xml:space="preserve">Wykopy w gruncie niespoistym - odkrycie przyczółków </t>
  </si>
  <si>
    <t>i skrzydeł - grunt kat. II - urobek na odkład, do zasypania wykopów</t>
  </si>
  <si>
    <t>brz/2.0/7</t>
  </si>
  <si>
    <t>M-11.01.04.</t>
  </si>
  <si>
    <t xml:space="preserve">Zasypanie przyczółków gruntem niespoistym, z zagęszczeniem </t>
  </si>
  <si>
    <t>Wyprofilowanie brzegów (półek pod przyczółkami) gruntem niespoistym - mieszanką kruszywa naturalnego, dowiezionym</t>
  </si>
  <si>
    <t xml:space="preserve">                                                                                                                                                                       Suma częściowa:</t>
  </si>
  <si>
    <t>M-12.00.00</t>
  </si>
  <si>
    <t>ZBROJENIE</t>
  </si>
  <si>
    <t>M-12.00.00.</t>
  </si>
  <si>
    <t>Stal zbrojeniowa</t>
  </si>
  <si>
    <t>M-12.01.02.</t>
  </si>
  <si>
    <t>Zbrojenie betonu stalą klasy A III N: 396+1887</t>
  </si>
  <si>
    <t>kg</t>
  </si>
  <si>
    <t xml:space="preserve">bcd/104  </t>
  </si>
  <si>
    <t>M-13.00.00</t>
  </si>
  <si>
    <t>BETON</t>
  </si>
  <si>
    <t>M-13.01.00.</t>
  </si>
  <si>
    <t>Beton konstrukcyjny</t>
  </si>
  <si>
    <t>Beton klasy C30/37 (B40): 2,1+3,2+20,3</t>
  </si>
  <si>
    <t>bcd/103</t>
  </si>
  <si>
    <t>M-13.02.00.</t>
  </si>
  <si>
    <t>Beton niekonstrukcyjny</t>
  </si>
  <si>
    <t>Beton klasy poniżej B25 - ławy z oporem pod krawężniki z C16/20 (B20)</t>
  </si>
  <si>
    <t>bcd/502</t>
  </si>
  <si>
    <t>M-15.00.00</t>
  </si>
  <si>
    <t>IZOLACJA</t>
  </si>
  <si>
    <t>M- 15.01.02.</t>
  </si>
  <si>
    <t>Izolacja bitumiczna 3 warstwy wyk. na na zimno techn. malarskimi</t>
  </si>
  <si>
    <t>M-15.02.03.</t>
  </si>
  <si>
    <t xml:space="preserve">Izolacja pomostu - termozgrzewalna </t>
  </si>
  <si>
    <t>M-15.03.03.</t>
  </si>
  <si>
    <t>Izolacjonawierzchnia gr.6 mm na kapach chodnikowych i gzymsach skrzydeł</t>
  </si>
  <si>
    <t>M-18.00.00.</t>
  </si>
  <si>
    <t>URZĄDZENIA DYLATACYJNE</t>
  </si>
  <si>
    <t>M-18.01.03a</t>
  </si>
  <si>
    <t>Bitumiczne przykrycie dylatacyjne o przesuwie ± 10 mm, L=15,17 m</t>
  </si>
  <si>
    <t>M-19.00.00.</t>
  </si>
  <si>
    <t>ELEMENTY ZABEZPIECZAJĄCE</t>
  </si>
  <si>
    <t>M-19.01.01a</t>
  </si>
  <si>
    <t>Krawężnik mostowy typ MA I 180x200:</t>
  </si>
  <si>
    <t xml:space="preserve">na moście - na podlewce niskoskurczowej, kotwiony </t>
  </si>
  <si>
    <t>poza mostem (na ławie z C16/20)</t>
  </si>
  <si>
    <t>M-19.01.04a</t>
  </si>
  <si>
    <t xml:space="preserve">Balustrady z płaskowników i kształtowników </t>
  </si>
  <si>
    <t>M-20.00.00.</t>
  </si>
  <si>
    <t>INNE ROBOTY MOSTOWE</t>
  </si>
  <si>
    <t>M-20.01.08.</t>
  </si>
  <si>
    <t>Zabezpieczenie powierzchniowe betonu: 38,4+142</t>
  </si>
  <si>
    <t>M-20.01.11b</t>
  </si>
  <si>
    <t>Umocnienie skarp dyblami betonowymi (uprzednio zdemontowanymi), z uzupełnieniem brakujących dybli</t>
  </si>
  <si>
    <t>M-20.01.20.</t>
  </si>
  <si>
    <t>M-20.20.15a</t>
  </si>
  <si>
    <t>Naprawa powierzchni betonowej zaprawami typu PCC: 30,3+36,1</t>
  </si>
  <si>
    <t>odkucie skorodowanego zbrojenia</t>
  </si>
  <si>
    <t>oczyszczenie odsłoniętego zbrojenia</t>
  </si>
  <si>
    <t>zabezpieczenie antykorozyjne zbrojenia</t>
  </si>
  <si>
    <t>Przygotowanie powierzchni betonu do naprawy:</t>
  </si>
  <si>
    <t xml:space="preserve">  - hydrościerne lub hydromonitoring: 76+249</t>
  </si>
  <si>
    <t>M-20.20.16.</t>
  </si>
  <si>
    <t>Wiercenie otworów i osadzenie kotew, z zalaniem otworów żywicą epoksydową - w betonie</t>
  </si>
  <si>
    <t>Rezerwa na zmiany zakresu robót - 25% wartości kosztorysowej</t>
  </si>
  <si>
    <t>Łącznie:</t>
  </si>
  <si>
    <r>
      <t>m</t>
    </r>
    <r>
      <rPr>
        <vertAlign val="superscript"/>
        <sz val="9"/>
        <rFont val="Arial CE"/>
        <family val="2"/>
        <charset val="238"/>
      </rPr>
      <t>2</t>
    </r>
  </si>
  <si>
    <r>
      <t>m</t>
    </r>
    <r>
      <rPr>
        <vertAlign val="superscript"/>
        <sz val="9"/>
        <rFont val="Arial CE"/>
        <family val="2"/>
        <charset val="238"/>
      </rPr>
      <t>3</t>
    </r>
  </si>
  <si>
    <r>
      <t>m</t>
    </r>
    <r>
      <rPr>
        <vertAlign val="superscript"/>
        <sz val="9"/>
        <rFont val="Arial CE"/>
        <charset val="238"/>
      </rPr>
      <t>3</t>
    </r>
  </si>
  <si>
    <r>
      <t>m</t>
    </r>
    <r>
      <rPr>
        <vertAlign val="superscript"/>
        <sz val="9"/>
        <rFont val="Arial CE"/>
        <charset val="238"/>
      </rPr>
      <t>2</t>
    </r>
  </si>
  <si>
    <r>
      <t>Umocnienie brzegów rzeki opaską faszynową 2</t>
    </r>
    <r>
      <rPr>
        <sz val="9"/>
        <rFont val="Arial"/>
        <charset val="238"/>
      </rPr>
      <t>Ø</t>
    </r>
    <r>
      <rPr>
        <sz val="9"/>
        <rFont val="Arial CE"/>
        <charset val="238"/>
      </rPr>
      <t>20 cm</t>
    </r>
  </si>
  <si>
    <r>
      <t xml:space="preserve">  </t>
    </r>
    <r>
      <rPr>
        <sz val="9"/>
        <rFont val="Arial"/>
        <charset val="238"/>
      </rPr>
      <t>Ø</t>
    </r>
    <r>
      <rPr>
        <sz val="9"/>
        <rFont val="Arial CE"/>
        <charset val="238"/>
      </rPr>
      <t xml:space="preserve"> 20 mm (pionowo), głębokość 20 cm</t>
    </r>
  </si>
  <si>
    <t>B. ROBOTY MOSTOWE</t>
  </si>
  <si>
    <t>Przebudowa mostu</t>
  </si>
  <si>
    <t xml:space="preserve">C. ROBOTY DROGOWE I BRANŻOWE </t>
  </si>
  <si>
    <t>Pomiary końcowe prądem stałym, kabel o liczbie par·20</t>
  </si>
  <si>
    <t>1.3</t>
  </si>
  <si>
    <t>1.4</t>
  </si>
  <si>
    <t>Zbiorcze zestawienie kosztów</t>
  </si>
  <si>
    <t>Budowa ulicy - roboty drogowe</t>
  </si>
  <si>
    <t>Oświetlenie ulicy i skrzyżowań</t>
  </si>
  <si>
    <t>Ul. Krańcowa - nawierzchnia bitumiczna</t>
  </si>
  <si>
    <t>Ul. Chopina - nawierzchnia bitumiczna</t>
  </si>
  <si>
    <t>Ul. Wierzbowa - nawierzchnia bitumiczna</t>
  </si>
  <si>
    <t>Ul. Paderewskiego - nawierzchnia bitumiczna</t>
  </si>
  <si>
    <t>Ul. Topolowa - nawierzchnia bitumiczna</t>
  </si>
  <si>
    <t>Ścieżka rowerowa (w ul. Topolowej) - nawierzchnia z kostki brukowej</t>
  </si>
  <si>
    <t>Nawierzchnia z brukowej kostki betonowej gr. 8 cm na podsypce cem.-piaskowej gr. 5cm</t>
  </si>
  <si>
    <t>Obmiar</t>
  </si>
  <si>
    <t>1.5</t>
  </si>
  <si>
    <t>1.6</t>
  </si>
  <si>
    <t>1.7</t>
  </si>
  <si>
    <t>1.8</t>
  </si>
  <si>
    <t>1.9</t>
  </si>
  <si>
    <t>kpl.</t>
  </si>
  <si>
    <t>Cena jedn.</t>
  </si>
  <si>
    <t>Przebudowa kolizji telekomunikacyjnych</t>
  </si>
  <si>
    <t>Budowa i przebudowa kanalizacji deszczowej</t>
  </si>
  <si>
    <t>pomiar.</t>
  </si>
  <si>
    <t>Pomiar geodezyjny powykonawczy</t>
  </si>
  <si>
    <t>2.1</t>
  </si>
  <si>
    <t>Ręczne kopanie rowów dla kabli o głębok.do 0.8 m i szer.dna do 0.4 w gruncie kat. III</t>
  </si>
  <si>
    <t>2.2</t>
  </si>
  <si>
    <t>Ręczne kopanie rowów dla kabli o głębok.do 1,2 m i szer.dna do 0.4 w gruncie kat. III</t>
  </si>
  <si>
    <t>2.3</t>
  </si>
  <si>
    <t>2.4</t>
  </si>
  <si>
    <t>Ręczne zasypywanie rowów dla kabli o głębok.do 1,0 m i szer.dna do 0.4 m w gruncie kat. III</t>
  </si>
  <si>
    <t>2.5</t>
  </si>
  <si>
    <t>Nasypanie warstwy piasku grub. 0.1 m na dno rowu kablowego o szer.do 0.4 m</t>
  </si>
  <si>
    <t>2.6</t>
  </si>
  <si>
    <t>2.7</t>
  </si>
  <si>
    <t>2.8</t>
  </si>
  <si>
    <t>2.9</t>
  </si>
  <si>
    <t>2.10</t>
  </si>
  <si>
    <t>2.11</t>
  </si>
  <si>
    <t>4.2</t>
  </si>
  <si>
    <t>4.3</t>
  </si>
  <si>
    <t>4.4</t>
  </si>
  <si>
    <t>4.5</t>
  </si>
  <si>
    <t>4.6</t>
  </si>
  <si>
    <t>4.7</t>
  </si>
  <si>
    <t>Przebudowa kolizji elektroenergetycznych</t>
  </si>
  <si>
    <t>Jedn.obm.</t>
  </si>
  <si>
    <t>OŚWIETLENIE ULICZNE</t>
  </si>
  <si>
    <t>Demontaż wysięgnika z oprawą oświetleniową w istn. linii napowietrznej</t>
  </si>
  <si>
    <t>Demontaż bezpiecznika napowietrznego z udziałem podnośnika samochodowego</t>
  </si>
  <si>
    <t>Obróbka na sucho kabla wielożyłowego o przekroju do 50 mm2 Al</t>
  </si>
  <si>
    <t>D-07-07-01</t>
  </si>
  <si>
    <t>D-07.07.01</t>
  </si>
  <si>
    <t>m-1 przew</t>
  </si>
  <si>
    <t>Podłączenie przewodow pod bolce  i zaciski</t>
  </si>
  <si>
    <t>Badanie skutecznosci  ochrony od porażeń</t>
  </si>
  <si>
    <t>Pomiar rezystancji uziemienia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</si>
  <si>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</si>
  <si>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</si>
  <si>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</si>
  <si>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</si>
  <si>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</si>
  <si>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</si>
  <si>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</si>
  <si>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</si>
  <si>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</si>
  <si>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</si>
  <si>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</si>
  <si>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</si>
  <si>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</si>
  <si>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</si>
  <si>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</si>
  <si>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</si>
  <si>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</si>
  <si>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</si>
  <si>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</si>
  <si>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</si>
  <si>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</si>
  <si>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</si>
  <si>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Kanalizacja deszczowa</t>
  </si>
  <si>
    <t>02.00.00.</t>
  </si>
  <si>
    <t>ROBOTY ZIEMNE</t>
  </si>
  <si>
    <t>01.03.02.</t>
  </si>
  <si>
    <t>Przebudowa kolizji energetycznych</t>
  </si>
  <si>
    <t>Formularze do wypełnienia wg przedmiaru szczegółowego</t>
  </si>
  <si>
    <t>01.03.04.</t>
  </si>
  <si>
    <t>Przebudowa urządzeń telekomunikacyjnych</t>
  </si>
  <si>
    <t>20.</t>
  </si>
  <si>
    <t xml:space="preserve"> - słupki i fundamenty znaków drogowych</t>
  </si>
  <si>
    <t xml:space="preserve"> - tablice znaków drogowych</t>
  </si>
  <si>
    <t>07.00.00.</t>
  </si>
  <si>
    <t>URZĄDZENIA BEZPIECZEŃSTWA RUCHU</t>
  </si>
  <si>
    <t>22.</t>
  </si>
  <si>
    <t>07.01.01.</t>
  </si>
  <si>
    <t>Oznakowanie poziome materiałami cienkowarstwowymi</t>
  </si>
  <si>
    <t xml:space="preserve"> - linie ciągłe</t>
  </si>
  <si>
    <t xml:space="preserve"> - linie przerywane</t>
  </si>
  <si>
    <t xml:space="preserve"> - linie na skrzyżowaniach i przejścia dla pieszych</t>
  </si>
  <si>
    <t>23.</t>
  </si>
  <si>
    <t>07.02.01.</t>
  </si>
  <si>
    <t>Oznakowanie pionowe</t>
  </si>
  <si>
    <t>23.1</t>
  </si>
  <si>
    <t>Ustawienie słupków z rur stalowych o śr. 70 mm wraz z wykonaniem i zasypaniem dołów z ubiciem warstwami</t>
  </si>
  <si>
    <t>Przymocowanie do gotowych słupków znaków ostrzegawczych - folia odblaskowa typu 1</t>
  </si>
  <si>
    <t>Przymocowanie do gotowych słupków znaków informacyjnych - folia odblaskowa typu 1</t>
  </si>
  <si>
    <t>Przymocowanie do gotowych słupków tabliczek do znaków - folia odblaskowa typu 1</t>
  </si>
  <si>
    <t>Przymocowanie do gotowych słupków znaków nazw ulic - folia odblaskowa typu 1</t>
  </si>
  <si>
    <t>07.07.01.</t>
  </si>
  <si>
    <t>Oświetlenie ulic i skrzyżowań</t>
  </si>
  <si>
    <t>Przymocowanie do gotowych słupków znaków zakazu i nakazu
- folia odblaskowa typu 1</t>
  </si>
  <si>
    <t xml:space="preserve">RAZEM Nawierzchnia bitumiczna: </t>
  </si>
  <si>
    <t xml:space="preserve">RAZEM Nawierzchnia z kostki brukowej: </t>
  </si>
  <si>
    <t>Lp.</t>
  </si>
  <si>
    <t>nazwa</t>
  </si>
  <si>
    <t>ilość</t>
  </si>
  <si>
    <t>m</t>
  </si>
  <si>
    <t>m2</t>
  </si>
  <si>
    <t>05.00.00.</t>
  </si>
  <si>
    <t>NAWIERZCHNIE</t>
  </si>
  <si>
    <t>08.00.00.</t>
  </si>
  <si>
    <t>ELEMENTY ULIC</t>
  </si>
  <si>
    <t xml:space="preserve"> </t>
  </si>
  <si>
    <t>A. DZIAŁ OGÓLNY</t>
  </si>
  <si>
    <t>DM.00.00.00</t>
  </si>
  <si>
    <t>WYMAGANIA OGÓLNE</t>
  </si>
  <si>
    <t>1.</t>
  </si>
  <si>
    <t>2.</t>
  </si>
  <si>
    <t>3.</t>
  </si>
  <si>
    <t>4.</t>
  </si>
  <si>
    <t>01.00.00.</t>
  </si>
  <si>
    <t>ROBOTY PRZYGOTOWAWCZE</t>
  </si>
  <si>
    <t>*</t>
  </si>
  <si>
    <t>01.01.01.</t>
  </si>
  <si>
    <t>01.02.01.</t>
  </si>
  <si>
    <t>01.02.02.</t>
  </si>
  <si>
    <t>Zdjęcie warstwy humusu</t>
  </si>
  <si>
    <t>01.02.04.</t>
  </si>
  <si>
    <t>kpl</t>
  </si>
  <si>
    <t>03.00.00.</t>
  </si>
  <si>
    <t>03.02.01.</t>
  </si>
  <si>
    <t>04.00.00.</t>
  </si>
  <si>
    <t>PODBUDOWY</t>
  </si>
  <si>
    <t>04.04.02.</t>
  </si>
  <si>
    <t>09.00.00.</t>
  </si>
  <si>
    <t xml:space="preserve">ZIELEŃ DROGOWA </t>
  </si>
  <si>
    <t>09.01.01.</t>
  </si>
  <si>
    <t>Urządzenie terenów zieleni</t>
  </si>
  <si>
    <t>Roboty pomiarowe - wytyczenie i obsługa geodezyjna</t>
  </si>
  <si>
    <t>Dokumentacja geodezyjna powykonawcza</t>
  </si>
  <si>
    <t>szt</t>
  </si>
  <si>
    <t>04.01.01.</t>
  </si>
  <si>
    <t>Wykonanie korytowania wraz z profilowaniem i zagęszczeniem podłoża</t>
  </si>
  <si>
    <t xml:space="preserve"> - regulacja pionowa studni kanalizacyjnych</t>
  </si>
  <si>
    <t>5.1</t>
  </si>
  <si>
    <t xml:space="preserve"> - regulacja pionowa zaworów wodociągowych</t>
  </si>
  <si>
    <t xml:space="preserve"> - regulacja pionowa studni telekomunikacyjnych</t>
  </si>
  <si>
    <t>Nr Specyfikacji
technicznej</t>
  </si>
  <si>
    <t>Wyszczególnienie elementów
rozliczeniowych</t>
  </si>
  <si>
    <t>Cena
jedn.</t>
  </si>
  <si>
    <t>Wartość
PLN</t>
  </si>
  <si>
    <t>3.1</t>
  </si>
  <si>
    <t>3.2</t>
  </si>
  <si>
    <t>4.1</t>
  </si>
  <si>
    <t>5.</t>
  </si>
  <si>
    <t>6.</t>
  </si>
  <si>
    <t>7.</t>
  </si>
  <si>
    <t>8.</t>
  </si>
  <si>
    <t>9.</t>
  </si>
  <si>
    <t>13.</t>
  </si>
  <si>
    <t>14.</t>
  </si>
  <si>
    <t>15.</t>
  </si>
  <si>
    <t>15.1</t>
  </si>
  <si>
    <t>16.1</t>
  </si>
  <si>
    <t>17.</t>
  </si>
  <si>
    <t>18.</t>
  </si>
  <si>
    <t>19.</t>
  </si>
  <si>
    <t>km</t>
  </si>
  <si>
    <t xml:space="preserve"> - na pełną grubość zalegania</t>
  </si>
  <si>
    <t xml:space="preserve"> - bruk kamienny gr. śr. 20 cm</t>
  </si>
  <si>
    <t>Rozbiórki elementów dróg i ogrodzeń - z wywozem</t>
  </si>
  <si>
    <t xml:space="preserve"> - obrzeża betonowe</t>
  </si>
  <si>
    <t xml:space="preserve"> - brakujące rury osłonowe na istniejących sieciach uzbrojenia podziemnego</t>
  </si>
  <si>
    <t xml:space="preserve"> - przy krawędzi jezdni</t>
  </si>
  <si>
    <t>- zakładanie trawników</t>
  </si>
  <si>
    <t>3.3</t>
  </si>
  <si>
    <t>3.4</t>
  </si>
  <si>
    <t>3.5</t>
  </si>
  <si>
    <t>14.1</t>
  </si>
  <si>
    <t>14.2</t>
  </si>
  <si>
    <t xml:space="preserve"> - nawierzchnia i elementy z betonu cementowego</t>
  </si>
  <si>
    <t xml:space="preserve"> - betonowe płyty chodnikowe</t>
  </si>
  <si>
    <t xml:space="preserve"> - betonowa kostka brukowa</t>
  </si>
  <si>
    <t xml:space="preserve"> - krawężniki betonowe na ławach betonowych z oporem</t>
  </si>
  <si>
    <t>3.6</t>
  </si>
  <si>
    <t>3.7</t>
  </si>
  <si>
    <t>3.8</t>
  </si>
  <si>
    <t>3.9</t>
  </si>
  <si>
    <t xml:space="preserve">   Jednostka</t>
  </si>
  <si>
    <t>Wycinka drzew i krzewów</t>
  </si>
  <si>
    <t>Podbudowa z kruszywa z mieszanki niezwiązanej z kruszywem C50/30</t>
  </si>
  <si>
    <t>05.03.05a.</t>
  </si>
  <si>
    <t>05.03.05b.</t>
  </si>
  <si>
    <t>Podstawa wyceny</t>
  </si>
  <si>
    <t>Opis</t>
  </si>
  <si>
    <t>Ilość</t>
  </si>
  <si>
    <t>Cena</t>
  </si>
  <si>
    <t>Wartość</t>
  </si>
  <si>
    <t>zł</t>
  </si>
  <si>
    <t>Roboty przygotowawcze</t>
  </si>
  <si>
    <t>KNR 2-01 0119-03</t>
  </si>
  <si>
    <t>Roboty pomiarowe przy liniowych robotach ziemnych - trasa drogi w terenie równinnym</t>
  </si>
  <si>
    <t>Roboty ziemne</t>
  </si>
  <si>
    <t>KNNR 1 0307-04</t>
  </si>
  <si>
    <t>m3</t>
  </si>
  <si>
    <t>KNR 2-01 0317-05</t>
  </si>
  <si>
    <t>KNR 2-01 0317-08</t>
  </si>
  <si>
    <t>KNR-W 2-18 0901-01</t>
  </si>
  <si>
    <t>KNNR 1 0315-01</t>
  </si>
  <si>
    <t>KNNR 1 0315-02</t>
  </si>
  <si>
    <t>KNR-W 2-01 0313-02</t>
  </si>
  <si>
    <t>KNR-W 2-01 0313-04</t>
  </si>
  <si>
    <t>KNR 2-31 0109-03</t>
  </si>
  <si>
    <t>KNR 2-31 0109-04</t>
  </si>
  <si>
    <t>KNNR 4 1411-01</t>
  </si>
  <si>
    <t>KNNR 4 1411-03</t>
  </si>
  <si>
    <t>KNNR 4 1411-02</t>
  </si>
  <si>
    <t>Obsypka rurociągu kruszywem dowiezionym</t>
  </si>
  <si>
    <t>KNR-W 2-18 0901-06</t>
  </si>
  <si>
    <t>KNNR 1 0318-03 analogia</t>
  </si>
  <si>
    <t>KNR 2-11 1101-02</t>
  </si>
  <si>
    <t>t</t>
  </si>
  <si>
    <t>Prace demontażowe</t>
  </si>
  <si>
    <t>KNR 4-05I 0411-02</t>
  </si>
  <si>
    <t>KNR 4-05I 0409-01</t>
  </si>
  <si>
    <t>KNR 2-01 0610-07 analogia</t>
  </si>
  <si>
    <t>Zasypanie studni żwirem lub pospółką</t>
  </si>
  <si>
    <t>KNR 4-05I 0315-01 analogia</t>
  </si>
  <si>
    <t>Montaż studni DN500 z wpustem i osadnikiem 1000mm</t>
  </si>
  <si>
    <t>szt.</t>
  </si>
  <si>
    <t>wycena indywidualna</t>
  </si>
  <si>
    <t>Wpięcie rurociągu do istniejącej studni - przebicie otworu i montaż przejścia szczelnego</t>
  </si>
  <si>
    <t>Badanie szczelności kanału</t>
  </si>
  <si>
    <t>KNNR 4 1610-06</t>
  </si>
  <si>
    <t>Odwodnienie wykopu</t>
  </si>
  <si>
    <t>KNR 19-01 0107-08</t>
  </si>
  <si>
    <t>m-g</t>
  </si>
  <si>
    <t>Roboty końcowe</t>
  </si>
  <si>
    <t>KNR 4-01 0108-02</t>
  </si>
  <si>
    <t>KNR 2-28 0501-09</t>
  </si>
  <si>
    <t>KNR 4-05I 0315-04</t>
  </si>
  <si>
    <t>KNR 2-01 0516-03 analogia</t>
  </si>
  <si>
    <t>10.</t>
  </si>
  <si>
    <t>12.</t>
  </si>
  <si>
    <t>13.1</t>
  </si>
  <si>
    <t>13.2</t>
  </si>
  <si>
    <t>16.</t>
  </si>
  <si>
    <t>17.1</t>
  </si>
  <si>
    <t>17.2</t>
  </si>
  <si>
    <t>21.</t>
  </si>
  <si>
    <t>21.1</t>
  </si>
  <si>
    <t>21.2</t>
  </si>
  <si>
    <t>Podstawa</t>
  </si>
  <si>
    <t>1.1</t>
  </si>
  <si>
    <t>1</t>
  </si>
  <si>
    <t>11. HARMONOGRAM RZECZOWO-FINANSOWY REALIZACJI ZADANIA</t>
  </si>
  <si>
    <t>ELEMENTY I RODZAJE ROBÓT</t>
  </si>
  <si>
    <t>KOSZT KWALIFIKOWANY</t>
  </si>
  <si>
    <t>KOSZT NIEKWALIFIKOWANY</t>
  </si>
  <si>
    <t>TERMIN REALIZACJI</t>
  </si>
  <si>
    <t>Budowa ulicy - roboty drogowe (odc. nr 1 - ul. Chopina)</t>
  </si>
  <si>
    <t>04.2017</t>
  </si>
  <si>
    <t>Przebudowa kolizji energetycznych (odc. nr 1 - ul. Chopina)</t>
  </si>
  <si>
    <t>05.2017</t>
  </si>
  <si>
    <t>Przebudowa urządzeń telekomunikacyjnych (odc. nr 1 - ul. Chopina)</t>
  </si>
  <si>
    <t>Kanalizacja deszczowa (odc. nr 1 - ul. Chopina)</t>
  </si>
  <si>
    <t>Oświetlenie ulicy i skrzyżowań (odc. nr 1 - ul. Chopina)</t>
  </si>
  <si>
    <t>06.2017</t>
  </si>
  <si>
    <t>Budowa ulicy - roboty drogowe (odc. nr 2 - ul. Wierzbowa)</t>
  </si>
  <si>
    <t>07.2017</t>
  </si>
  <si>
    <t>Przebudowa kolizji energetycznych (odc. nr 2 - ul. Wierzbowa)</t>
  </si>
  <si>
    <t>Przebudowa urządzeń telekomunikacyjnych (odc. nr 2 - ul. Wierzbowa)</t>
  </si>
  <si>
    <t>Kanalizacja deszczowa (odc. nr 2 - ul. Wierzbowa)</t>
  </si>
  <si>
    <t>08.2017</t>
  </si>
  <si>
    <t>Oświetlenie ulicy i skrzyżowań (odc. nr 2 - ul. Wierzbowa)</t>
  </si>
  <si>
    <t>Budowa ulicy - roboty drogowe (odcinek nr 3 - ul. Krańcowa)</t>
  </si>
  <si>
    <t>09.2017</t>
  </si>
  <si>
    <t>Przebudowa kolizji energetycznych (odcinek nr 3 - ul. Krańcowa)</t>
  </si>
  <si>
    <t>Przebudowa urządzeń telekomunikacyjnych (odcinek nr 3 - ul. Krańcowa)</t>
  </si>
  <si>
    <t>10.2017</t>
  </si>
  <si>
    <t>Kanalizacja deszczowa (odcinek nr 3 - ul. Krańcowa)</t>
  </si>
  <si>
    <t>11.2017</t>
  </si>
  <si>
    <t>Oświetlenie ulicy i skrzyżowań (odcinek nr 3 - ul. Krańcowa)</t>
  </si>
  <si>
    <t>12.2017</t>
  </si>
  <si>
    <t>Nadzór inwestorski</t>
  </si>
  <si>
    <t>SUMA</t>
  </si>
  <si>
    <t>OGÓŁEM</t>
  </si>
  <si>
    <t>netto</t>
  </si>
  <si>
    <t>brutto</t>
  </si>
  <si>
    <t>spr</t>
  </si>
  <si>
    <t>2</t>
  </si>
  <si>
    <t>3</t>
  </si>
  <si>
    <t>4</t>
  </si>
  <si>
    <t>złącze</t>
  </si>
  <si>
    <t>odcinek</t>
  </si>
  <si>
    <t>1.2</t>
  </si>
  <si>
    <t>Budowa studni kablowych prefabrykowanych rozdzielczych dwuelementowych, SK-2, grunt kategorii III</t>
  </si>
  <si>
    <t xml:space="preserve"> - nawierzchnia bitum. jezdni gr. śr 10 cm</t>
  </si>
  <si>
    <t xml:space="preserve"> - nawierzchnia bitum. chodników gr. śr 10 cm</t>
  </si>
  <si>
    <t xml:space="preserve"> - kostka kamienna gr. śr. 18 cm</t>
  </si>
  <si>
    <t xml:space="preserve"> - pospółka gr. śr 20 cm</t>
  </si>
  <si>
    <t xml:space="preserve"> - przestawienie ogrodzenia</t>
  </si>
  <si>
    <t xml:space="preserve"> - regulacja pionowa kratek ściekowych</t>
  </si>
  <si>
    <t xml:space="preserve">PRACE DEMONTAŻOWE </t>
  </si>
  <si>
    <t>1 d.1</t>
  </si>
  <si>
    <t>D-01-03-01</t>
  </si>
  <si>
    <t>Demontaż przewodów izolowanych  linii napowietrznej nn  z udziałem podnośnika samoch. - przewód AsXSn 4 x 25 mm2</t>
  </si>
  <si>
    <t>2 d.1</t>
  </si>
  <si>
    <t>Demontaż z udziałem podnośnika  odgromników w liniach napowietrznych N.N. z przewodów izolowanych</t>
  </si>
  <si>
    <t>3 d.1</t>
  </si>
  <si>
    <t>Demontaż kabla wielożyłowego o wadze do 1.0 kg/m wciągany do rur ochronnych na słupie linii napowietrznej</t>
  </si>
  <si>
    <t>4 d.1</t>
  </si>
  <si>
    <t>Demontaż kabla wielożyłowego o wadze do 1.0 kg/m układany bezpośrednio na słupie linii napowietrznej</t>
  </si>
  <si>
    <t>5 d.1</t>
  </si>
  <si>
    <t>Demontaż mechaniczny słupa żelbetowego bliźniaczego dł. do 10 m - słup ŻN-10</t>
  </si>
  <si>
    <t>6 d.1</t>
  </si>
  <si>
    <t>D-01-03-02</t>
  </si>
  <si>
    <t>Ręczne kopanie rowów dla kabli o głębokości do 0.8 m i szer. dna do 0.4 m w gruncie kat. III</t>
  </si>
  <si>
    <t>7 d.1</t>
  </si>
  <si>
    <t>Ręczne zasypywanie rowów dla kabli o głębokości do 0.6 m i szer. dna do 0.4 m w gruncie kat. III</t>
  </si>
  <si>
    <t>8 d.1</t>
  </si>
  <si>
    <t>Wyjecie z wykopu  kabla nN  o wadze do 2.0 kg/m - kabel YAKY 4 x 120</t>
  </si>
  <si>
    <t>9 d.1</t>
  </si>
  <si>
    <t>Wyjecie z wykopu  kabla nN  o wadze do 1.0 kg/m - kabel YAKY 4 x 35</t>
  </si>
  <si>
    <t>PRACE MONTAŻOWE</t>
  </si>
  <si>
    <t>10 d.2</t>
  </si>
  <si>
    <t>Montaż odgromnika w linii napowietrznej nn z przewodów izolowanych z udziałem podnośnika samochodowego</t>
  </si>
  <si>
    <t>11 d.2</t>
  </si>
  <si>
    <t>12 d.2</t>
  </si>
  <si>
    <t>13 d.2</t>
  </si>
  <si>
    <t>Ręczne zasypywanie rowów dla kabli o głębok.do 0,60 m i szer.dna do 0.4 m w gruncie kat. III</t>
  </si>
  <si>
    <t>14 d.2</t>
  </si>
  <si>
    <t>15 d.2</t>
  </si>
  <si>
    <t>16 d.2</t>
  </si>
  <si>
    <t>Układanie rur ochronnych z PCW o śr. do 160 mm w wykopie</t>
  </si>
  <si>
    <t>17 d.2</t>
  </si>
  <si>
    <t>Układanie kabla jednożyłowego  o masie do 3.0 kg/m w rurach  ochronnych-</t>
  </si>
  <si>
    <t>18 d.2</t>
  </si>
  <si>
    <t>Układanie rur ochronnych z PCW o śr.  110 mm w wykopie</t>
  </si>
  <si>
    <t>19 d.2</t>
  </si>
  <si>
    <t>Układanie kabla wielożyłowego o masie do 5.5 kg/m w rurach dzielonych  ochronnych- kable istniejące SN</t>
  </si>
  <si>
    <t>20 d.2</t>
  </si>
  <si>
    <t>Układanie kabla wielożyłowego o masie do 3.0 kg/m w rurach dzielonych  ochronnych- kable istniejące</t>
  </si>
  <si>
    <t>21 d.2</t>
  </si>
  <si>
    <t>Układanie kabla wielożyłowego o masie do 1.0 kg/m w rurach dzielonych  ochronnych- kable istniejące</t>
  </si>
  <si>
    <t>22 d.2</t>
  </si>
  <si>
    <t>Układanie kabla wielożyłowego o masie do 3.0 kg/m w rurach   ochronnych- kable YAKXS 4 x 120 mm2 i YAKXS 4 x 70</t>
  </si>
  <si>
    <t>23 d.2</t>
  </si>
  <si>
    <t>Układanie kabla wielożyłowego o masie do 1.0 kg/m w rurach   ochronnych- kabel YAKXS 4 x 25 mm2</t>
  </si>
  <si>
    <t>24 d.2</t>
  </si>
  <si>
    <t>Ręczne układanie kabla wielożyłowego o masie do 2.0 kg/m w wykopie - YAKXS 4 x 120 mm2 i YAKXS 4 x 70 mm2</t>
  </si>
  <si>
    <t>25 d.2</t>
  </si>
  <si>
    <t>Ręczne układanie kabla wielożyłowego o masie do 1.0 kg/m w wykopie - YAKXS 4 x 25 mm2</t>
  </si>
  <si>
    <t>26 d.2</t>
  </si>
  <si>
    <t>Układanie kabla energetycznego o wadze do 1.0 kg/m na słupie wciąganego do rur ochronnych mocowanych do słupa -   kabel          YAKXS 4 x25</t>
  </si>
  <si>
    <t>27 d.2</t>
  </si>
  <si>
    <t>Układanie kabli energetycznych o masie do 1 kg wciąganych bezpośrednio do słupa na słupach betonowych</t>
  </si>
  <si>
    <t>28 d.2</t>
  </si>
  <si>
    <t>Obróbka na sucho kabla wielożyłowego o przekroju do 120 mm2Al.</t>
  </si>
  <si>
    <t>29 d.2</t>
  </si>
  <si>
    <t>Montaż muf przelotowych z rur termokurczliwych na kablu z tw. sztucznych  0,4 kV - przekrój do 120 mm2</t>
  </si>
  <si>
    <t>30 d.2</t>
  </si>
  <si>
    <t>Montaż muf przelotowych z rur termokurczliwych na kablu z tw. sztucznych  0,4 kV - przekrój kabla 25 mm2</t>
  </si>
  <si>
    <t>31 d.2</t>
  </si>
  <si>
    <t>Montaż uziomu poziomego w wykopie na słupie  - bednarka   30 x 4 mm</t>
  </si>
  <si>
    <t>32 d.2</t>
  </si>
  <si>
    <t>Badanie skuteczności ochrony od porażeń</t>
  </si>
  <si>
    <t>33 d.2</t>
  </si>
  <si>
    <t>34 d.2</t>
  </si>
  <si>
    <t>Sprawnie i pomiar kompletnego obwodu elektrycznego nn</t>
  </si>
  <si>
    <t>35 d.2</t>
  </si>
  <si>
    <t>OGÓŁEM  NETTO</t>
  </si>
  <si>
    <t>Nr</t>
  </si>
  <si>
    <t>WYSZCZEGÓLNIENIE POZYCJI CENNIKA</t>
  </si>
  <si>
    <t>J. M.</t>
  </si>
  <si>
    <t>ILOŚĆ J.M.</t>
  </si>
  <si>
    <t>CENA JEDNOSTKOWA</t>
  </si>
  <si>
    <t>WARTOŚĆ POZYCJI</t>
  </si>
  <si>
    <t/>
  </si>
  <si>
    <t>Przebudowa sieci telekomunikacyjnej w ul. Kościuszki w Nidzicy</t>
  </si>
  <si>
    <t>Przebudowa kanalizacji kablowej teletechnicznej</t>
  </si>
  <si>
    <t>Budowa kanalizacji kablowej z rur HDPE w gruncie kategorii III, warstwy X rury/warstwa = 1x1, suma otworów: 1</t>
  </si>
  <si>
    <t>Budowa kanalizacji kablowej z rur HDPE w gruncie kategorii IV, warstwy X rury/warstwa = 2x2, suma otworów: 4</t>
  </si>
  <si>
    <t>Budowa kanalizacji kablowej z rurHDPE w gruncie kategorii IV, warstwy X rury/warstwa = 3x2, suma otworów: 6</t>
  </si>
  <si>
    <t>Budowa studni kablowych prefabrykowanych magistralnych monolitycznych, SK-6, grunt kategorii III</t>
  </si>
  <si>
    <t>Wymiana ram i pokryw studni, pokrywy studni 600x1000</t>
  </si>
  <si>
    <t>Podwyższenie o 20·cm ramy studni 600x1000</t>
  </si>
  <si>
    <t>Zabezpieczenie kabli na moście rurami dzielonymi typu A PS160 w gruncie kategorii III, obiekt o 1-warstwie, 2-rury w warstwie, 2-rury w ciągu</t>
  </si>
  <si>
    <t>Przebudowa kabli miedzianych</t>
  </si>
  <si>
    <t>Wciąganie kabla w powłoce termoplastycznej do kanalizacji kablowej, ręczne, otwór częściowo zajęty, średnica kabla do 30·mm</t>
  </si>
  <si>
    <t>Wciąganie kabla w powłoce termoplastycznej do kanalizacji kablowej, ręczne, otwór wolny, średnica kabla 50-70·mm</t>
  </si>
  <si>
    <t>Montaż złączy równoległych kabli wypełnionych ułożonych w kanalizacji kablowej z zastosowaniem modułowych łączników żył i termokurczliwych osłon wzmocnionych, kabel o 20 parach</t>
  </si>
  <si>
    <t>Montaż złączy równoległych kabli wypełnionych ułożonych w kanalizacji kablowej z zastosowaniem modułowych łączników żył i termokurczliwych osłon wzmocnionych, kabel o 100 parach</t>
  </si>
  <si>
    <t>Montaż złączy równoległych kabli wypełnionych ułożonych w kanalizacji kablowej z zastosowaniem modułowych łączników żył i termokurczliwych osłon wzmocnionych, kabel o 300 parach</t>
  </si>
  <si>
    <t>Montaż złączy równoległych kabli wypełnionych ułożonych w kanalizacji kablowej z zastosowaniem modułowych łączników żył i termokurczliwych osłon wzmocnionych, kabel o 400 parach</t>
  </si>
  <si>
    <t>Montaż złączy równoległych kabli wypełnionych ułożonych w kanalizacji kablowej z zastosowaniem modułowych łączników żył i termokurczliwych osłon wzmocnionych, kabel o 500 parach</t>
  </si>
  <si>
    <t>Montaż złączy równoległych kabli wypełnionych ułożonych w kanalizacji kablowej z zastosowaniem modułowych łączników żył i termokurczliwych osłon wzmocnionych, kabel o 800 parach</t>
  </si>
  <si>
    <t>Wyłączenie kabla równoległego ze złącza kabla wypełnionego ułożonego w kanalizacji kablowej z zastosowaniem termokurczliwych osłon wzmocnionych, kabel o 20 parach</t>
  </si>
  <si>
    <t>Wyłączenie kabla równoległego ze złącza kabla wypełnionego ułożonego w kanalizacji kablowej z zastosowaniem termokurczliwych osłon wzmocnionych, kabel o 100 parach</t>
  </si>
  <si>
    <t>Wyłączenie kabla równoległego ze złącza kabla wypełnionego ułożonego w kanalizacji kablowej z zastosowaniem termokurczliwych osłon wzmocnionych, kabel o 300 parach</t>
  </si>
  <si>
    <t>Wyłączenie kabla równoległego ze złącza kabla wypełnionego ułożonego w kanalizacji kablowej z zastosowaniem termokurczliwych osłon wzmocnionych, kabel o 400 parach</t>
  </si>
  <si>
    <t>Wyłączenie kabla równoległego ze złącza kabla wypełnionego ułożonego w kanalizacji kablowej z zastosowaniem termokurczliwych osłon wzmocnionych, kabel o 500 parach</t>
  </si>
  <si>
    <t>Wyłączenie kabla równoległego ze złącza kabla wypełnionego ułożonego w kanalizacji kablowej z zastosowaniem termokurczliwych osłon wzmocnionych, kabel o 800 parach</t>
  </si>
  <si>
    <t>Pomiary końcowe prądem stałym, kabel o liczbie par·100</t>
  </si>
  <si>
    <t>Pomiary końcowe prądem stałym, kabel o liczbie par·400</t>
  </si>
  <si>
    <t>Pomiary końcowe prądem stałym, kabel o liczbie par·500</t>
  </si>
  <si>
    <t>Pomiary końcowe prądem stałym, kabel o liczbie par·800</t>
  </si>
  <si>
    <t>Pomiar tłumienności skutecznej przy jednej częstotliwości, kabel o liczbie par·100</t>
  </si>
  <si>
    <t>Pomiar tłumienności skutecznej przy jednej częstotliwości, kabel o liczbie par·400</t>
  </si>
  <si>
    <t>Pomiar tłumienności skutecznej przy jednej częstotliwości, kabel o liczbie par·500</t>
  </si>
  <si>
    <t>Pomiar tłumienności skutecznej przy jednej częstotliwości, kabel o liczbie par·800</t>
  </si>
  <si>
    <t>Przebudowa sieci światłowodowej</t>
  </si>
  <si>
    <t>Sprawdzenie drożności otworów kanalizacji pierwotnej, sprawdzanie ręczne, otwór wolny</t>
  </si>
  <si>
    <t>Ręczne wciąganie rur kanalizacji wtórnej, otwór wolny, rury w zwojach, 3xFi·32·mm</t>
  </si>
  <si>
    <t>Montaż złączy rur polietylenowych w kanalizacji, rury HDPE Fi·32·mm, złączki skręcane</t>
  </si>
  <si>
    <t>Badanie szczelności zmontowanych odcinków, do 2·km, kanalizacja wtórna, sprężarka, rury Fi·32·mm</t>
  </si>
  <si>
    <t>Wyciąganie kabli światłowodowych do kanalizacji wtórnej wciągarką mechaniczną z rejestratorem siły, rury bez warstwy poślizgowej bez linki, kabel w odcinkach 2·km</t>
  </si>
  <si>
    <t>Wciąganie kabli światłowodowych do kanalizacji wtórnej wciągarką mechaniczną z rejestratorem siły, rury bez warstwy poślizgowej bez linki, kabel w odcinkach 2·km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</si>
  <si>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</si>
  <si>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</si>
  <si>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złączy końcowych kabli światłowodowych, kabel tubowy, przełącznica stojakowa, jeden spajany światłowód</t>
  </si>
  <si>
    <t>Montaż złączy końcowych kabli światłowodowych, kabel tubowy, przełącznica stojakowa, dodatek za każdy następny spajany światłowód</t>
  </si>
  <si>
    <t>Montaż złączy odgałęźnych na kablach światłowodowych tubowych ułożonych w rurociągu kablowym w ziemi, 1 kabel odgałęźny, mufa termokurczliwa, jeden spajany światłowód</t>
  </si>
  <si>
    <t>Montaż złączy odgałęźnych na kablach światłowodowych tubowych ułożonych w rurociągu kablowym w ziemi, 1 kabel odgałęźny, mufa termokurczliwa, dodatek za każdy następny spajany światłowód</t>
  </si>
  <si>
    <t>Montaż złączy odgałęźnych na kablach światłowodowych tubowych ułożonych w kanalizacji kablowej, 3 kable odgałęźne, mufa termokurczliwa, jeden spajany światłowód</t>
  </si>
  <si>
    <t>Montaż złączy odgałęźnych na kablach światłowodowych tubowych ułożonych w rurociągu kablowym w ziemi, 3 kable odgałęźne, mufa termokurczliwa, dodatek za każdy następny spajany światłowód</t>
  </si>
  <si>
    <t>Montaż stelaży zapasów kabli światłowodowych, montaż w studni</t>
  </si>
  <si>
    <t>Montaż przełącznic światłowodowych, przełącznica stojakowa szeroka, jeden łącznik centrujący i jeden patchcord</t>
  </si>
  <si>
    <t>Montaż przełącznic światłowodowych, przełącznica skrzynkowa, dodatek za każdy następny jeden łącznik centrujący i jeden patchcord</t>
  </si>
  <si>
    <t>Pomiary reflektometryczne linii światłowodowych, pomiary końcowe odcinka regeneratorowego z przełącznicy, mierzony 1 światłowód</t>
  </si>
  <si>
    <t>Pomiary reflektometryczne linii światłowodowych, pomiary końcowe odcinka regeneratorowego z przełącznicy, dodatek za każdy następny zmierzony światłowód</t>
  </si>
  <si>
    <t>Demotaż sieci telekomunikacyjnej</t>
  </si>
  <si>
    <t>Likwidacja ciągów kanalizacji kablowej z bloków betonowych w gruncie kategorii III, warstwy X otwory/blok = 1x4, suma otworów: 4</t>
  </si>
  <si>
    <t>Likwidacja ciągów kanalizacji kablowej z bloków betonowych w gruncie kategorii III, warstwy X otwory/blok = 3x2, suma otworów: 6</t>
  </si>
  <si>
    <t>Mechaniczna rozbiórka studni kablowych, SK-1</t>
  </si>
  <si>
    <t>Mechaniczna rozbiórka studni kablowych, SK-2</t>
  </si>
  <si>
    <t>Mechaniczna rozbiórka studni kablowych, SK-6</t>
  </si>
  <si>
    <t>Wyciąganie kabla w powłoce termoplastycznej z kanalizacji kablowej, otwór z 1-kablem, kabel do Fi·30·mm</t>
  </si>
  <si>
    <t>Wyciąganie kabla w powłoce termoplastycznej z kanalizacji kablowej, otwór z 1-kablem, kabel do Fi·50·mm</t>
  </si>
  <si>
    <t>Razem</t>
  </si>
  <si>
    <t>Jedn. miary</t>
  </si>
  <si>
    <t>Kanalizacja deszczowa ul. Kościuszki</t>
  </si>
  <si>
    <t>1 d.1.1</t>
  </si>
  <si>
    <t>Transport lądowy piasku na odl.do 0.5 km (załadunek i wyładunek ręczny)</t>
  </si>
  <si>
    <t>4 d.1.2</t>
  </si>
  <si>
    <t>Wykopy liniowe o szerokości 0,8-2,5 m i głębokości do 3,0 m o ścianach pionowych w gruntach suchych kat. III-IV</t>
  </si>
  <si>
    <t>5 d.1.2</t>
  </si>
  <si>
    <t>KNNR 1 0307-05</t>
  </si>
  <si>
    <t>Wykopy liniowe o szerokości 0,8-2,5 m i głębokości do 6,0 m o ścianach pionowych w gruntach suchych kat. I-II</t>
  </si>
  <si>
    <t>6 d.1.2</t>
  </si>
  <si>
    <t>Wykopy liniowe pod fundamenty, rurociągi, kolektory w gruntach suchych kat.III-IV z wydobyciem urobku łopatą lub wyciągiem ręcznym głębokość do 3 m</t>
  </si>
  <si>
    <t>7 d.1.2</t>
  </si>
  <si>
    <t>Wykopy liniowe pod fundamenty, rurociągi, kolektory w gruntach suchych kat.III-IV z wydobyciem urobku łopatą lub wyciągiem ręcznym głębokość do 6 m</t>
  </si>
  <si>
    <t>8 d.1.2</t>
  </si>
  <si>
    <t>Montaż konstrukcji podwieszeń kabli energetycznych i telekomunikacyjnych typu lekkiego o rozpiętości elementu 4.0 m</t>
  </si>
  <si>
    <t>9 d.1.2</t>
  </si>
  <si>
    <t>KNR-W 2-18 0903-01</t>
  </si>
  <si>
    <t>Montaż konstrukcji podwieszeń rurociągów i kanałów o rozpiętości elementu 4.0 m</t>
  </si>
  <si>
    <t>10 d.1.2</t>
  </si>
  <si>
    <t>Umocnienie ścian wykopów balami drewnianymi na gł. do 3,0 m pod komory, studzienki itp. na sieciach zewnętrznych w gruntach suchych kat.I-IV wraz z rozbiórką</t>
  </si>
  <si>
    <t>11 d.1.2</t>
  </si>
  <si>
    <t>Umocnienie ścian wykopów balami drewnianymi na gł. do 6,0 m pod komory, studzienki itp. na sieciach zewnętrznych w gruntach suchych kat.I-IV wraz z rozbiórką</t>
  </si>
  <si>
    <t>12 d.1.2</t>
  </si>
  <si>
    <t>Pełne umocnienie pionowych ścian wykopów liniowych o szer. do 1 m i głęb. do 3 m balami drewnianymi w gruntach suchych kat. III-IV z rozbiórką</t>
  </si>
  <si>
    <t>13 d.1.2</t>
  </si>
  <si>
    <t>Pełne umocnienie pionowych ścian wykopów liniowych o szer. do 1 m i głęb. do 6 m balami drewnianymi w gruntach suchych kat. III-IV z rozbiórką</t>
  </si>
  <si>
    <t>14 d.1.2</t>
  </si>
  <si>
    <t>Podbudowa betonowa bez dylatacji - grub.warstwy po zagęszczeniu 12 cm</t>
  </si>
  <si>
    <t>15 d.1.2</t>
  </si>
  <si>
    <t>Podbudowa betonowa bez dylatacji - za każdy dalszy 1 cm grub.warstwy po zagęszczeniu Krotność = 8</t>
  </si>
  <si>
    <t>16 d.1.2</t>
  </si>
  <si>
    <t>Podłoża pod kanały i obiekty z materiałów sypkich grub. 10 cm</t>
  </si>
  <si>
    <t>17 d.1.2</t>
  </si>
  <si>
    <t>Podłoża pod kanały i obiekty z materiałów sypkich grub. 20 cm</t>
  </si>
  <si>
    <t>18 d.1.2</t>
  </si>
  <si>
    <t>Podłoża pod kanały i obiekty z materiałów sypkich grub. 15 cm</t>
  </si>
  <si>
    <t>19 d.1.2</t>
  </si>
  <si>
    <t>20 d.1.2</t>
  </si>
  <si>
    <t>Demontaż konstrukcji podwieszeń kabli energetycznych i telekomunikacyjnych typu lekkiego o rozpiętości elementu 4.0 m</t>
  </si>
  <si>
    <t>21 d.1.2</t>
  </si>
  <si>
    <t>KNR-W 2-18 0903-06</t>
  </si>
  <si>
    <t>Demontaż konstrukcji podwieszeń rurociągów i kanałów o rozpiętości elementu 4.0 m</t>
  </si>
  <si>
    <t>22 d.1.2</t>
  </si>
  <si>
    <t>Zasypywanie wykopów o ścianach pionowych o szerokości 0.8-2.5 m i głęb.do 3.0 m w gr.kat. I-III</t>
  </si>
  <si>
    <t>23 d.1.3</t>
  </si>
  <si>
    <t>Demontaż studzienek ściekowych ulicznych betonowych o śr. 500 mm z osadnikiem bez syfonu</t>
  </si>
  <si>
    <t>24 d.1.3</t>
  </si>
  <si>
    <t>Demontaż studni rewizyjnych z kregów betonowych o śr. 1000 mm w gotowym wykopie o głęb. 3 m</t>
  </si>
  <si>
    <t>25 d.1.3</t>
  </si>
  <si>
    <t>Demontaż rurociągu o śr.nom. 200 mm</t>
  </si>
  <si>
    <t>26 d.1.3</t>
  </si>
  <si>
    <t>Demontaż rurociągu o śr.nom. 400 mm</t>
  </si>
  <si>
    <t>27 d.1.3</t>
  </si>
  <si>
    <t>KNR 4-05II 0101-01 kalk. własna</t>
  </si>
  <si>
    <t>Mechaniczne zamulanie kanałów kołowych sieci zewn.o śr. 0,20 m miesznaką cem.-piask.</t>
  </si>
  <si>
    <t>28 d.1.3</t>
  </si>
  <si>
    <t>KNR 4-05II 0101-02 kalk. własna</t>
  </si>
  <si>
    <t>Mechaniczne zamulanie kanałów kołowych sieci zewn.o śr. 0,30 m miesznaką cem.-piask.</t>
  </si>
  <si>
    <t>29 d.1.3</t>
  </si>
  <si>
    <t>KNR 4-05II 0101-05</t>
  </si>
  <si>
    <t>Mechaniczne zamulanie kanałów kołowych sieci zewn.o śr. 0,50 m miesznaką cem.-piask.</t>
  </si>
  <si>
    <t>30 d.1.3</t>
  </si>
  <si>
    <t>Montaż studni rewizyjnych DN1000 i DN1200</t>
  </si>
  <si>
    <t>31 d.1.4</t>
  </si>
  <si>
    <t>KNR-W 2-18 0518-04 analogia</t>
  </si>
  <si>
    <t>Studnie kanalizacyjne - betonowa podstawa studni</t>
  </si>
  <si>
    <t>32 d.1.4</t>
  </si>
  <si>
    <t>KNNR 4 1423-05</t>
  </si>
  <si>
    <t>Kominy włazowe z kręgów betonowych - pokrywa nastudzienna z pierścieniem odciążającym i włazem (studnia śr.1000 mm)</t>
  </si>
  <si>
    <t>33 d.1.4</t>
  </si>
  <si>
    <t>KNNR 4 1423-06</t>
  </si>
  <si>
    <t>Kominy włazowe z kręgów betonowych - pokrywa nastudzienna z pierścieniem odciążającym i włazem (studnia śr.1200 mm)</t>
  </si>
  <si>
    <t>34 d.1.4</t>
  </si>
  <si>
    <t>KNNR 4 1320-08</t>
  </si>
  <si>
    <t>Studzienka PEHD polietylenowa o śr. 1000 mm</t>
  </si>
  <si>
    <t>35 d.1.4</t>
  </si>
  <si>
    <t>KNNR 4 1320-09</t>
  </si>
  <si>
    <t>Studzienka PEHD polietylenowa o śr. 1200 mm</t>
  </si>
  <si>
    <t>37 d.1.5</t>
  </si>
  <si>
    <t>KNR-W 2-18 0517-01 analogia</t>
  </si>
  <si>
    <t>Studzienki kanalizacyjne ściekowe uliczne o śr.500 mm z osadnikiem</t>
  </si>
  <si>
    <t>38 d.1.5</t>
  </si>
  <si>
    <t>KNNR 4 1429-05</t>
  </si>
  <si>
    <t>Osadzenie skrzynek ulicznych w studzienkach i komorach</t>
  </si>
  <si>
    <t>39 d.1.5</t>
  </si>
  <si>
    <t>Montaż kolektora i przykanalików</t>
  </si>
  <si>
    <t>40 d.1.6</t>
  </si>
  <si>
    <t>KNNR 4 1307-01 analogia</t>
  </si>
  <si>
    <t>Kanały z rur polietylenowych o śr. nominalnej 200 mm</t>
  </si>
  <si>
    <t>41 d.1.6</t>
  </si>
  <si>
    <t>Kanały z rur polietylenowych o śr. nominalnej 250 mm</t>
  </si>
  <si>
    <t>42 d.1.6</t>
  </si>
  <si>
    <t>KNNR 4 1307-02 analogia</t>
  </si>
  <si>
    <t>Kanały z rur polietylenowych o śr. nominalnej 300 mm</t>
  </si>
  <si>
    <t>43 d.1.6</t>
  </si>
  <si>
    <t>KNNR 4 1307-03</t>
  </si>
  <si>
    <t>Kanały z rur polietylenowych o śr. nominalnej 400 mm</t>
  </si>
  <si>
    <t>44 d.1.6</t>
  </si>
  <si>
    <t>KNNR 4 1307-04 analogia</t>
  </si>
  <si>
    <t>Kanały z rur polietylenowych o śr. nominalnej 500 mm</t>
  </si>
  <si>
    <t>45 d.1.6</t>
  </si>
  <si>
    <t>Docieplenie rur płytami gr. 10cm na podsypce piaskowej</t>
  </si>
  <si>
    <t>46 d.1.6</t>
  </si>
  <si>
    <t>Docieplenie rur płytami gr. 5cm na podsypce piaskowej</t>
  </si>
  <si>
    <t>47 d.1.6</t>
  </si>
  <si>
    <t>49 d.1.7</t>
  </si>
  <si>
    <t>54 d.1.8</t>
  </si>
  <si>
    <t>Pompowanie wody z wykopu.</t>
  </si>
  <si>
    <t>55 d.1.8</t>
  </si>
  <si>
    <t>KNR 2-01 0607-01</t>
  </si>
  <si>
    <t>Igłofiltry o śr.do 50 mm wpłukiwane w grunt bezpośrednio bez obsypki na głębok.do 4 m</t>
  </si>
  <si>
    <t>56 d.1.9</t>
  </si>
  <si>
    <t>Wywóz ziemi samochodami skrzyniowymi na odległość do 1 km grunt.kat. III</t>
  </si>
  <si>
    <t>Ogółem wartość kosztorysowa robót</t>
  </si>
  <si>
    <t>(975,82+351,43)/1000 = 1,327</t>
  </si>
  <si>
    <t>42,93+525,72+625,89 = 1194,540</t>
  </si>
  <si>
    <t>239,4+148,8+1990,7+476,73 = 2855,630</t>
  </si>
  <si>
    <t>450,8+38,7 = 489,500</t>
  </si>
  <si>
    <t>78,06+955,86+1472,68 = 2506,600</t>
  </si>
  <si>
    <t>319,2+270,5+3147,0+1070,52 = 4807,220</t>
  </si>
  <si>
    <t>603,7+70,4 = 674,100</t>
  </si>
  <si>
    <t>184,1+58,0 = 242,100</t>
  </si>
  <si>
    <t>750,8+182,3 = 933,100</t>
  </si>
  <si>
    <t>470,48+583,39+2090,0+443,3 = 3587,170</t>
  </si>
  <si>
    <t>0,314*52+0,452*1 = 16,780</t>
  </si>
  <si>
    <t>(104,81)*1,8+(22+15,82+11,69)*1,25 = 250,546</t>
  </si>
  <si>
    <t>(156,89)*1,8+(31,38+10,72)*1,25 = 335,027</t>
  </si>
  <si>
    <t>665,21+625,89+2868,3+476,73 = 4636,130</t>
  </si>
  <si>
    <t>01.03.06.</t>
  </si>
  <si>
    <t>Przebudowa kolizji gazowych</t>
  </si>
  <si>
    <t>Przebudowa sieci gazowej</t>
  </si>
  <si>
    <t>3 d.1.2</t>
  </si>
  <si>
    <t>KNR 4-02 0506-09</t>
  </si>
  <si>
    <t>Demontaż rurociągu stalowego o połączeniach spawanych o śr. 159-219 mm</t>
  </si>
  <si>
    <t>wykonanie by-passu</t>
  </si>
  <si>
    <t>KNR-W 2-19 0208-04</t>
  </si>
  <si>
    <t>Króćce kołnierzowe o śr.nom.80 mm</t>
  </si>
  <si>
    <t>KSNR 11 0204-01</t>
  </si>
  <si>
    <t>Zawory kołnierzowe o śr. nom. 80 mm</t>
  </si>
  <si>
    <t>KSNR 11 0204-01 analogia</t>
  </si>
  <si>
    <t>Montaż przejścia PE/stal d/DN 90/80 z przyłączem kołnierzowym</t>
  </si>
  <si>
    <t>KNR-W 2-19 0303-08</t>
  </si>
  <si>
    <t>Połączenia rur z polietylenu o śr. 90 mm za pomocą kształtek elektrooporowych - mufy, kolana</t>
  </si>
  <si>
    <t>KNR-W 2-19 0301-08 analogia</t>
  </si>
  <si>
    <t>Montaż rurociągów z rur polietylenowych (HDPD) o śr. nominalnnej 90 mm z rur w zwojach</t>
  </si>
  <si>
    <t>poł.</t>
  </si>
  <si>
    <t>Montaż kołnierza ślepego DN80</t>
  </si>
  <si>
    <t>KNR-W 4-02 0121-06</t>
  </si>
  <si>
    <t>Demontaż rurociągu z PP, PE, PB o śr. 90 mm o połączeniach zgrzewanych</t>
  </si>
  <si>
    <t>Montaż gazociągu</t>
  </si>
  <si>
    <t>KNR-W 2-19 0301-13</t>
  </si>
  <si>
    <t>Montaż rurociągów z rur polietylenowych o śr. nominalnnej 180 mm z rur prostych</t>
  </si>
  <si>
    <t>KNR 2-19 0208-04 analogia</t>
  </si>
  <si>
    <t>Spawanie kształtek stalowych o śr. DN150 mm - przejście PE/Stal z końcówką do spawania</t>
  </si>
  <si>
    <t>KNR-W 2-19 0303-13</t>
  </si>
  <si>
    <t>Połączenia rur z polietylenu o śr. 180 mm za pomocą kształtek elektrooporowych - mufy, kolana</t>
  </si>
  <si>
    <t>KNR 2-19 0204-04</t>
  </si>
  <si>
    <t>Łuki gładkie lub segmentowe o śr.nom.do 150 mm</t>
  </si>
  <si>
    <t>KNR 2-15 0633-01 analogia</t>
  </si>
  <si>
    <t>Oczyszczanie gazociągu sprężonym powietrzem.</t>
  </si>
  <si>
    <t>pkt.pob.</t>
  </si>
  <si>
    <t>KNR 2-19 0211-02</t>
  </si>
  <si>
    <t>Próba szczelności gazociągów o śr.nom. 150-300 mm na ciśnienie do 0.6 MPa</t>
  </si>
  <si>
    <t>KNR 2-19 0219-01</t>
  </si>
  <si>
    <t>Oznakowanie trasy gazociągu ułożonego w ziemi taśmą z tworzywa sztucznego</t>
  </si>
  <si>
    <t>Rury ochronne</t>
  </si>
  <si>
    <t>KNR-W 2-19 0119-05</t>
  </si>
  <si>
    <t>Rury ochronne o śr.nom.300 mm</t>
  </si>
  <si>
    <t>KNR-W 2-19 0411-01 kalk. własna</t>
  </si>
  <si>
    <t>Uszczelnienie końców rury ochronnej o śr.nominalnej 300 mm pierścieniem samouszczelniającym</t>
  </si>
  <si>
    <t>KNZ-15 20-10 kalk. własna</t>
  </si>
  <si>
    <t>Izolacja końców rurociągów rury osłonowej i przewodowej pianką poliuretanową</t>
  </si>
  <si>
    <t>Koszty odbiorowe</t>
  </si>
  <si>
    <t>Fitting do balonowania</t>
  </si>
  <si>
    <t>Koszty przełączeniowe, odbiorowe PSGAZ</t>
  </si>
  <si>
    <t>Projekt gospodarki</t>
  </si>
  <si>
    <t>szatą roślinną</t>
  </si>
  <si>
    <t>Tadeusza Kościuszki w Nidzicy</t>
  </si>
  <si>
    <t>LP</t>
  </si>
  <si>
    <t>Nr SST</t>
  </si>
  <si>
    <t>OPIS</t>
  </si>
  <si>
    <t>JM</t>
  </si>
  <si>
    <t>ILOŚĆ</t>
  </si>
  <si>
    <t>CENA</t>
  </si>
  <si>
    <t>WARTOŚĆ</t>
  </si>
  <si>
    <t>CPV</t>
  </si>
  <si>
    <t>45111200-0</t>
  </si>
  <si>
    <t>Roboty w zakresie przygotowania terenu pod budowę i roboty ziemne</t>
  </si>
  <si>
    <t>D 01.02.01</t>
  </si>
  <si>
    <t>Zabezpieczanie pni drzew na czas budowy</t>
  </si>
  <si>
    <t>Zabezpieczenie drzew na okres wykonania robót ziemnych, rozbiórka zabezpieczenia po wykonaniu robót.</t>
  </si>
  <si>
    <t>Średnica drzew ponad 30 cm</t>
  </si>
  <si>
    <t xml:space="preserve">Usuwanie drzew </t>
  </si>
  <si>
    <t>Wartość kosztorysu netto :</t>
  </si>
  <si>
    <t>Projekt nasadzeń</t>
  </si>
  <si>
    <t>zastępczych</t>
  </si>
  <si>
    <t>KOD</t>
  </si>
  <si>
    <t>77310000-6</t>
  </si>
  <si>
    <t>Usługi sadzenia roślin i utrzymania terenów zieleni</t>
  </si>
  <si>
    <t>D 09.01.01</t>
  </si>
  <si>
    <t>Posadzenie drzew i krzewów</t>
  </si>
  <si>
    <t>Posadzenie drzew i krzewów, ściółkowanie kompostem z kory</t>
  </si>
  <si>
    <t>Sadzenie drzew liściastych form piennych na terenie płaskim w gruncie kat.III z zaprawą dołów o śr. i gł.0,7 m do połowy głębok., ziemia urodzajna,. Zabezpieczenie trzema palikami</t>
  </si>
  <si>
    <t>Sadzenie krzewów liściastych form naturalnych na terenie płaskim w gruncie kat.III z całkowitą zaprawą dołów o średn.i głęb.0,3 m, ziemia urodzajna.</t>
  </si>
  <si>
    <t>Ręczne rozrzucenie kompostu z kory o grubości 5 cm na terenie płaskim</t>
  </si>
  <si>
    <t>Pielęgnacja nasadzeń w czasie trzech lat od odbioru</t>
  </si>
  <si>
    <t>Pielęgnacja roślin - podlewanie, odchwaszczanie, ciecia pielęgnacyjnej i korygujące, wymiana roślin obumarłych</t>
  </si>
  <si>
    <t>Pielęgnacja drzew liściastych piennych</t>
  </si>
  <si>
    <t>Pielęgnacja krzewów liściastych</t>
  </si>
  <si>
    <t>Wartość końcowa kosztorysu:</t>
  </si>
  <si>
    <t>Nasadzenia</t>
  </si>
  <si>
    <t xml:space="preserve"> PRACE   DEMONTAZOWE  </t>
  </si>
  <si>
    <t>Odłączenie kabli z zacisków w słupie oświetleniowym - przekrój 35 mm2</t>
  </si>
  <si>
    <t>Demontaż kabli o przekroju 35 mm2 z latarni oświetleniowej</t>
  </si>
  <si>
    <t>Mechaniczny demontaż słupa oświetleniowego WZ-11 z wysięgnikiem i oprawą</t>
  </si>
  <si>
    <t>Mechaniczny demontaż słupa oświetleniowego WZ-11 słup uszkodzony</t>
  </si>
  <si>
    <t>Demontaż przewodu izolowanego AsXSn 2x16 z udziałem podnośnika samochodowego</t>
  </si>
  <si>
    <t xml:space="preserve">PRACE  MONTAŻOWE </t>
  </si>
  <si>
    <t>8 d.2</t>
  </si>
  <si>
    <t>Wykop ręczny o gł. do 1.5 m w gr. kat. III wraz zasypaniem dla słupa oświetleniowego stalowego</t>
  </si>
  <si>
    <t>9 d.2</t>
  </si>
  <si>
    <t>Mechaniczne stawianie latarni na słupie stalowym  wys. 9,0 m z wysięgnikiem i fundamentem - waga do 480 kg</t>
  </si>
  <si>
    <t>Wciąganie przewodów w słup latarni i wysięgnik - przewód YDY3x1.5 mm2</t>
  </si>
  <si>
    <t>Montaż tabliczki zaciskowej z bezpiecznikiem w słupie wraz z podłączeniem</t>
  </si>
  <si>
    <t>Montaż tabliczki zaciskowej z dwoma bezpiecznikami w słupie wraz z podłączeniem</t>
  </si>
  <si>
    <t>Montaż oprawy z lampą LED na zam. wysięgniku słupa stalowego</t>
  </si>
  <si>
    <t>Układanie bednarki w rowach kablowych - bednarka do 120mm2</t>
  </si>
  <si>
    <t>Mechaniczne pogrążenie uziomu prętowego o śr. 14.2 mm</t>
  </si>
  <si>
    <t>Ułożenie rury ochronnej o śr. do 75 mm w wykopie</t>
  </si>
  <si>
    <t>Ułożenie rury ochronnej o śr. do 75 mm  dzielonej w wykopie</t>
  </si>
  <si>
    <t>Układanie kabla wielożyłowego o masie do 1.0 kg/m w rurach ochronnych - kabel istniejący</t>
  </si>
  <si>
    <t>Układanie kabla wielożyłowego o masie do 1.0 kg/m w rurach ochronnych  i w słupie - kabel  YAKXS 4 x 35</t>
  </si>
  <si>
    <t>Ręczne układanie kabla wielożyłowego o masie do 1.0 kg/m w wykopie</t>
  </si>
  <si>
    <t>Wykonanie mufy przelotowej z rur termokurczliwych na kablu z żyłami Al o przekroju 35 mm2</t>
  </si>
  <si>
    <t xml:space="preserve">OGÓŁEM NETTO </t>
  </si>
  <si>
    <t>2 d.1.2</t>
  </si>
  <si>
    <t>11 d.1.3</t>
  </si>
  <si>
    <t>12 d.1.3</t>
  </si>
  <si>
    <t>KNR 4-02 0506-07</t>
  </si>
  <si>
    <t>Demontaż rurociągu stalowego o połączeniach spawanych o śr. 100 mm</t>
  </si>
  <si>
    <t>13 d.1.3</t>
  </si>
  <si>
    <t>KNR 4-02 0506-05</t>
  </si>
  <si>
    <t>Demontaż rurociągu stalowego o połączeniach spawanych o śr. 40-50 mm</t>
  </si>
  <si>
    <t>14 d.1.3</t>
  </si>
  <si>
    <t>KNR 4-02 0506-06</t>
  </si>
  <si>
    <t>Demontaż rurociągu stalowego o połączeniach spawanych o śr. 65-80 mm</t>
  </si>
  <si>
    <t>15 d.1.3</t>
  </si>
  <si>
    <t>Zaspawanie końców rur o śr.nom.150 mm</t>
  </si>
  <si>
    <t>16 d.1.3</t>
  </si>
  <si>
    <t>KNP 05 1275-04.01</t>
  </si>
  <si>
    <t>Zaślepki rurowe spawane o śr. 150 mm</t>
  </si>
  <si>
    <t>17 d.1.3</t>
  </si>
  <si>
    <t>KNP 05 1275-01.01</t>
  </si>
  <si>
    <t>Zaślepki rurowe spawane o śr. 50 mm</t>
  </si>
  <si>
    <t>18 d.1.3</t>
  </si>
  <si>
    <t>KNP 05 1275-03.01 analogia</t>
  </si>
  <si>
    <t>Zaślepki rurowe spawane o śr. 100 mm</t>
  </si>
  <si>
    <t>19 d.1.3</t>
  </si>
  <si>
    <t>KNP 05 1275-02.01</t>
  </si>
  <si>
    <t>Zaślepki rurowe spawane o śr. 80 mm</t>
  </si>
  <si>
    <t>20 d.1.4</t>
  </si>
  <si>
    <t>21 d.1.4</t>
  </si>
  <si>
    <t>22 d.1.4</t>
  </si>
  <si>
    <t>23 d.1.4</t>
  </si>
  <si>
    <t>24 d.1.4</t>
  </si>
  <si>
    <t>25 d.1.4</t>
  </si>
  <si>
    <t>KNR-W 2-19 0208-02</t>
  </si>
  <si>
    <t>Króćce kołnierzowe o śr.nom.40 mm</t>
  </si>
  <si>
    <t>26 d.1.4</t>
  </si>
  <si>
    <t>Kamerowanie</t>
  </si>
  <si>
    <t>01.00.00</t>
  </si>
  <si>
    <t xml:space="preserve">Ustawienie tablic informacyjcnych </t>
  </si>
  <si>
    <t xml:space="preserve"> - wiaty autobusowe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</si>
  <si>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</si>
  <si>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</si>
  <si>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</si>
  <si>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</si>
  <si>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</si>
  <si>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</si>
  <si>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</si>
  <si>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</si>
  <si>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</si>
  <si>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</si>
  <si>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</si>
  <si>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</si>
  <si>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</si>
  <si>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</si>
  <si>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</si>
  <si>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</si>
  <si>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</si>
  <si>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</si>
  <si>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6,19</t>
  </si>
  <si>
    <t>6.20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</si>
  <si>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</si>
  <si>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</si>
  <si>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</si>
  <si>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</si>
  <si>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</si>
  <si>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</si>
  <si>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</si>
  <si>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</si>
  <si>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</si>
  <si>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 xml:space="preserve">12.3 </t>
  </si>
  <si>
    <t>12.4</t>
  </si>
  <si>
    <t>12.5</t>
  </si>
  <si>
    <t>12.6</t>
  </si>
  <si>
    <t>12.7</t>
  </si>
  <si>
    <t>12.8</t>
  </si>
  <si>
    <t>12.9</t>
  </si>
  <si>
    <t>12.10</t>
  </si>
  <si>
    <t>14.3</t>
  </si>
  <si>
    <t>14.4</t>
  </si>
  <si>
    <t>15.2</t>
  </si>
  <si>
    <t>15.3</t>
  </si>
  <si>
    <t>15.4</t>
  </si>
  <si>
    <t>Przejście dla pieszych podświetlane lampami LED</t>
  </si>
  <si>
    <t xml:space="preserve">Ustawienie znaku D-6 </t>
  </si>
  <si>
    <t>20.1</t>
  </si>
  <si>
    <t>20.2</t>
  </si>
  <si>
    <t>20.3</t>
  </si>
  <si>
    <t>21.3</t>
  </si>
  <si>
    <t>21.4</t>
  </si>
  <si>
    <t>21.5</t>
  </si>
  <si>
    <t>21.6</t>
  </si>
  <si>
    <t>21.7</t>
  </si>
  <si>
    <t>21.8</t>
  </si>
  <si>
    <t>21.9</t>
  </si>
  <si>
    <t>23.2</t>
  </si>
  <si>
    <t>24.</t>
  </si>
  <si>
    <t>25.</t>
  </si>
  <si>
    <t>25.1</t>
  </si>
  <si>
    <t>26.</t>
  </si>
  <si>
    <t>Ulepszone podłoże z kruszywa stab.cementem</t>
  </si>
  <si>
    <t>Mechaniczne karczowanie pni, wywożenie karpiny,  na miejsce składowania lub utylizacji- odległość do 5 km</t>
  </si>
  <si>
    <t>średnice drzew 26-35 cm</t>
  </si>
  <si>
    <t>średnice drzew 16-25 cm</t>
  </si>
  <si>
    <t>średnice drzew 36-45 cm</t>
  </si>
  <si>
    <t>średnice drzew 46-55 cm</t>
  </si>
  <si>
    <t>średnice drzew 56-65 cm</t>
  </si>
  <si>
    <t>średnice drzew 66-75 cm</t>
  </si>
  <si>
    <t>KOSZTORYS OFERTOWY</t>
  </si>
  <si>
    <t xml:space="preserve">RAZEM : </t>
  </si>
  <si>
    <t>KOSZTORYS OFERTOWY  NA PRZEBUDOWĘ MOSTU W NIDZICY W CIĄGU UL. KOŚCIUSZKI</t>
  </si>
  <si>
    <t>KOSZTORYS OFERTOWY                                                                                      Przebudowa mostu w ciągu ulicy powiatowej Nr 3711N</t>
  </si>
  <si>
    <t xml:space="preserve">Tadeusza Kościuszki w Nidzicy </t>
  </si>
  <si>
    <t>KOSZTORYS OFERTOWY     Przebudowa mostu w ciągu ulicy powiatowej Nr 3711N</t>
  </si>
  <si>
    <t xml:space="preserve"> - gr. 25 cm pod nawierzchnie miejsc postojowych i zjazdów
   </t>
  </si>
  <si>
    <t xml:space="preserve"> - gr. 15 cm pod nawierzchnie ciągów pieszych i rowerowych 
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</si>
</sst>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#,##0.0"/>
    <numFmt numFmtId="169" formatCode="#\ ###\ ###\ ##0.00####"/>
    <numFmt numFmtId="170" formatCode="#,##0.00\ &quot;zł&quot;"/>
  </numFmts>
  <fonts count="76">
    <font>
      <sz val="10"/>
      <name val="Arial"/>
    </font>
    <font>
      <sz val="10"/>
      <name val="Arial"/>
    </font>
    <font>
      <sz val="8"/>
      <name val="Arial"/>
      <family val="2"/>
      <charset val="238"/>
    </font>
    <font>
      <sz val="9"/>
      <name val="Arial CE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family val="2"/>
    </font>
    <font>
      <u/>
      <sz val="10"/>
      <name val="Arial CE"/>
      <family val="2"/>
    </font>
    <font>
      <b/>
      <sz val="10"/>
      <name val="Arial"/>
      <family val="2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Tahoma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Czcionka tekstu podstawowego"/>
      <charset val="238"/>
    </font>
    <font>
      <b/>
      <sz val="7.5"/>
      <color indexed="8"/>
      <name val="Arial"/>
      <family val="2"/>
      <charset val="238"/>
    </font>
    <font>
      <sz val="7.5"/>
      <color indexed="8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name val="Arial CE"/>
      <family val="2"/>
      <charset val="238"/>
    </font>
    <font>
      <sz val="9"/>
      <name val="Arial"/>
      <charset val="238"/>
    </font>
    <font>
      <b/>
      <sz val="10"/>
      <name val="Arial CE"/>
      <charset val="238"/>
    </font>
    <font>
      <sz val="8"/>
      <name val="Arial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</font>
    <font>
      <b/>
      <sz val="12"/>
      <name val="Arial CE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31"/>
        <bgColor indexed="22"/>
      </patternFill>
    </fill>
    <fill>
      <patternFill patternType="lightGray">
        <fgColor indexed="8"/>
      </patternFill>
    </fill>
    <fill>
      <patternFill patternType="solid">
        <fgColor indexed="65"/>
        <bgColor indexed="8"/>
      </patternFill>
    </fill>
    <fill>
      <patternFill patternType="gray0625">
        <fgColor indexed="8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0" fontId="15" fillId="0" borderId="0"/>
    <xf numFmtId="0" fontId="20" fillId="0" borderId="3" applyNumberFormat="0" applyFill="0" applyAlignment="0" applyProtection="0"/>
    <xf numFmtId="0" fontId="21" fillId="23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6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1" fillId="0" borderId="0"/>
    <xf numFmtId="0" fontId="36" fillId="0" borderId="0"/>
    <xf numFmtId="0" fontId="5" fillId="0" borderId="0"/>
    <xf numFmtId="0" fontId="15" fillId="0" borderId="0"/>
    <xf numFmtId="0" fontId="15" fillId="0" borderId="0"/>
    <xf numFmtId="0" fontId="26" fillId="15" borderId="1" applyNumberFormat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5" borderId="9" applyNumberFormat="0" applyFont="0" applyAlignment="0" applyProtection="0"/>
    <xf numFmtId="0" fontId="31" fillId="4" borderId="0" applyNumberFormat="0" applyBorder="0" applyAlignment="0" applyProtection="0"/>
  </cellStyleXfs>
  <cellXfs count="554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4" fontId="3" fillId="0" borderId="10" xfId="0" quotePrefix="1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40"/>
    <xf numFmtId="0" fontId="36" fillId="0" borderId="0" xfId="43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68" fontId="9" fillId="0" borderId="10" xfId="39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5" fillId="0" borderId="0" xfId="45"/>
    <xf numFmtId="0" fontId="15" fillId="0" borderId="0" xfId="46" applyAlignment="1">
      <alignment horizontal="center" vertical="center"/>
    </xf>
    <xf numFmtId="0" fontId="5" fillId="0" borderId="0" xfId="40" applyAlignment="1">
      <alignment horizontal="center" vertical="center"/>
    </xf>
    <xf numFmtId="2" fontId="5" fillId="0" borderId="0" xfId="40" applyNumberFormat="1" applyAlignment="1">
      <alignment horizontal="center" vertical="center"/>
    </xf>
    <xf numFmtId="0" fontId="15" fillId="0" borderId="0" xfId="45" applyAlignment="1">
      <alignment horizontal="center" vertical="center"/>
    </xf>
    <xf numFmtId="0" fontId="42" fillId="0" borderId="0" xfId="43" applyFont="1" applyAlignment="1">
      <alignment horizontal="center" vertical="center"/>
    </xf>
    <xf numFmtId="0" fontId="15" fillId="0" borderId="0" xfId="46" applyAlignment="1">
      <alignment vertical="center"/>
    </xf>
    <xf numFmtId="0" fontId="5" fillId="0" borderId="0" xfId="40" applyFill="1" applyAlignment="1">
      <alignment horizontal="center" vertical="center"/>
    </xf>
    <xf numFmtId="0" fontId="5" fillId="0" borderId="0" xfId="40" applyFill="1"/>
    <xf numFmtId="2" fontId="5" fillId="0" borderId="0" xfId="40" applyNumberFormat="1" applyFont="1" applyFill="1" applyAlignment="1">
      <alignment horizontal="center" vertical="center"/>
    </xf>
    <xf numFmtId="0" fontId="42" fillId="0" borderId="0" xfId="43" applyFont="1" applyAlignment="1">
      <alignment vertical="center"/>
    </xf>
    <xf numFmtId="0" fontId="15" fillId="0" borderId="0" xfId="45" applyAlignment="1">
      <alignment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9" fillId="0" borderId="10" xfId="39" applyNumberFormat="1" applyFont="1" applyFill="1" applyBorder="1" applyAlignment="1">
      <alignment horizontal="center" vertical="center"/>
    </xf>
    <xf numFmtId="0" fontId="43" fillId="0" borderId="0" xfId="41"/>
    <xf numFmtId="0" fontId="43" fillId="24" borderId="0" xfId="41" applyFill="1"/>
    <xf numFmtId="0" fontId="43" fillId="25" borderId="0" xfId="41" applyFill="1"/>
    <xf numFmtId="0" fontId="0" fillId="0" borderId="0" xfId="0" applyAlignment="1">
      <alignment horizontal="center"/>
    </xf>
    <xf numFmtId="0" fontId="1" fillId="0" borderId="10" xfId="37" applyFont="1" applyFill="1" applyBorder="1" applyAlignment="1">
      <alignment horizontal="center" vertical="center"/>
    </xf>
    <xf numFmtId="4" fontId="1" fillId="0" borderId="0" xfId="37" applyNumberFormat="1" applyAlignment="1">
      <alignment horizontal="center"/>
    </xf>
    <xf numFmtId="0" fontId="1" fillId="0" borderId="0" xfId="37" applyAlignment="1">
      <alignment horizontal="center"/>
    </xf>
    <xf numFmtId="0" fontId="5" fillId="0" borderId="0" xfId="44"/>
    <xf numFmtId="4" fontId="1" fillId="0" borderId="10" xfId="37" applyNumberFormat="1" applyBorder="1" applyAlignment="1">
      <alignment horizontal="center"/>
    </xf>
    <xf numFmtId="0" fontId="1" fillId="0" borderId="10" xfId="37" applyBorder="1" applyAlignment="1">
      <alignment horizontal="center"/>
    </xf>
    <xf numFmtId="4" fontId="1" fillId="0" borderId="10" xfId="37" applyNumberFormat="1" applyFont="1" applyFill="1" applyBorder="1" applyAlignment="1">
      <alignment horizontal="center" vertical="center"/>
    </xf>
    <xf numFmtId="4" fontId="1" fillId="24" borderId="10" xfId="37" applyNumberFormat="1" applyFill="1" applyBorder="1" applyAlignment="1">
      <alignment horizontal="center"/>
    </xf>
    <xf numFmtId="2" fontId="1" fillId="0" borderId="10" xfId="37" applyNumberFormat="1" applyBorder="1" applyAlignment="1">
      <alignment horizontal="center"/>
    </xf>
    <xf numFmtId="4" fontId="1" fillId="0" borderId="10" xfId="42" applyNumberFormat="1" applyFont="1" applyFill="1" applyBorder="1" applyAlignment="1">
      <alignment horizontal="center" vertical="center"/>
    </xf>
    <xf numFmtId="0" fontId="1" fillId="0" borderId="0" xfId="37" applyFill="1"/>
    <xf numFmtId="2" fontId="5" fillId="24" borderId="0" xfId="40" applyNumberForma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1" fillId="0" borderId="10" xfId="42" applyFont="1" applyFill="1" applyBorder="1" applyAlignment="1">
      <alignment horizontal="center" vertical="center"/>
    </xf>
    <xf numFmtId="0" fontId="5" fillId="0" borderId="0" xfId="38"/>
    <xf numFmtId="4" fontId="1" fillId="26" borderId="10" xfId="37" applyNumberFormat="1" applyFont="1" applyFill="1" applyBorder="1" applyAlignment="1">
      <alignment horizontal="center" vertical="center"/>
    </xf>
    <xf numFmtId="0" fontId="54" fillId="0" borderId="10" xfId="0" applyFont="1" applyBorder="1"/>
    <xf numFmtId="0" fontId="55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6" fillId="0" borderId="10" xfId="0" applyFont="1" applyBorder="1"/>
    <xf numFmtId="0" fontId="56" fillId="0" borderId="10" xfId="0" applyFont="1" applyBorder="1" applyAlignment="1">
      <alignment horizontal="center"/>
    </xf>
    <xf numFmtId="0" fontId="0" fillId="0" borderId="10" xfId="0" applyBorder="1"/>
    <xf numFmtId="0" fontId="54" fillId="0" borderId="10" xfId="0" applyFont="1" applyBorder="1" applyAlignment="1">
      <alignment horizontal="left" wrapText="1"/>
    </xf>
    <xf numFmtId="0" fontId="57" fillId="0" borderId="10" xfId="0" applyFont="1" applyBorder="1"/>
    <xf numFmtId="2" fontId="57" fillId="0" borderId="10" xfId="0" applyNumberFormat="1" applyFont="1" applyBorder="1"/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2" fontId="58" fillId="0" borderId="10" xfId="0" applyNumberFormat="1" applyFont="1" applyBorder="1" applyAlignment="1">
      <alignment horizontal="center"/>
    </xf>
    <xf numFmtId="0" fontId="59" fillId="0" borderId="10" xfId="0" applyFont="1" applyBorder="1"/>
    <xf numFmtId="49" fontId="50" fillId="27" borderId="11" xfId="0" applyNumberFormat="1" applyFont="1" applyFill="1" applyBorder="1" applyAlignment="1">
      <alignment horizontal="center" vertical="top" wrapText="1"/>
    </xf>
    <xf numFmtId="0" fontId="38" fillId="28" borderId="11" xfId="0" applyFont="1" applyFill="1" applyBorder="1" applyAlignment="1">
      <alignment horizontal="center"/>
    </xf>
    <xf numFmtId="49" fontId="38" fillId="29" borderId="11" xfId="0" applyNumberFormat="1" applyFont="1" applyFill="1" applyBorder="1" applyAlignment="1">
      <alignment vertical="top" wrapText="1"/>
    </xf>
    <xf numFmtId="49" fontId="51" fillId="29" borderId="11" xfId="0" applyNumberFormat="1" applyFont="1" applyFill="1" applyBorder="1" applyAlignment="1">
      <alignment vertical="top" wrapText="1"/>
    </xf>
    <xf numFmtId="169" fontId="38" fillId="29" borderId="11" xfId="0" applyNumberFormat="1" applyFont="1" applyFill="1" applyBorder="1"/>
    <xf numFmtId="49" fontId="38" fillId="30" borderId="11" xfId="0" applyNumberFormat="1" applyFont="1" applyFill="1" applyBorder="1" applyAlignment="1">
      <alignment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right" vertical="top" wrapText="1"/>
    </xf>
    <xf numFmtId="0" fontId="60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right" vertical="top" wrapText="1"/>
    </xf>
    <xf numFmtId="0" fontId="61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center" vertical="top" wrapText="1"/>
    </xf>
    <xf numFmtId="2" fontId="60" fillId="0" borderId="12" xfId="0" applyNumberFormat="1" applyFont="1" applyBorder="1" applyAlignment="1">
      <alignment horizontal="center" vertical="top" wrapText="1"/>
    </xf>
    <xf numFmtId="2" fontId="60" fillId="0" borderId="13" xfId="0" applyNumberFormat="1" applyFont="1" applyBorder="1" applyAlignment="1">
      <alignment horizontal="center" vertical="top" wrapText="1"/>
    </xf>
    <xf numFmtId="2" fontId="60" fillId="0" borderId="11" xfId="0" applyNumberFormat="1" applyFont="1" applyBorder="1" applyAlignment="1">
      <alignment horizontal="right" vertical="top" wrapText="1"/>
    </xf>
    <xf numFmtId="2" fontId="60" fillId="0" borderId="11" xfId="0" applyNumberFormat="1" applyFont="1" applyBorder="1" applyAlignment="1">
      <alignment horizontal="center" vertical="top" wrapText="1"/>
    </xf>
    <xf numFmtId="2" fontId="61" fillId="0" borderId="11" xfId="0" applyNumberFormat="1" applyFont="1" applyBorder="1" applyAlignment="1">
      <alignment horizontal="right" vertical="top" wrapText="1"/>
    </xf>
    <xf numFmtId="2" fontId="61" fillId="0" borderId="11" xfId="0" applyNumberFormat="1" applyFont="1" applyBorder="1" applyAlignment="1">
      <alignment horizontal="center" vertical="top" wrapText="1"/>
    </xf>
    <xf numFmtId="2" fontId="5" fillId="0" borderId="0" xfId="40" applyNumberFormat="1" applyFill="1" applyAlignment="1">
      <alignment horizontal="center" vertical="center"/>
    </xf>
    <xf numFmtId="1" fontId="52" fillId="0" borderId="0" xfId="0" applyNumberFormat="1" applyFont="1" applyAlignment="1">
      <alignment horizontal="left"/>
    </xf>
    <xf numFmtId="1" fontId="52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right"/>
    </xf>
    <xf numFmtId="2" fontId="52" fillId="0" borderId="0" xfId="0" applyNumberFormat="1" applyFont="1"/>
    <xf numFmtId="0" fontId="52" fillId="0" borderId="0" xfId="0" applyFont="1"/>
    <xf numFmtId="2" fontId="10" fillId="0" borderId="0" xfId="0" applyNumberFormat="1" applyFont="1"/>
    <xf numFmtId="2" fontId="52" fillId="0" borderId="0" xfId="0" applyNumberFormat="1" applyFont="1" applyAlignment="1">
      <alignment vertical="top" wrapText="1"/>
    </xf>
    <xf numFmtId="0" fontId="10" fillId="0" borderId="0" xfId="0" applyFont="1"/>
    <xf numFmtId="1" fontId="37" fillId="0" borderId="10" xfId="0" applyNumberFormat="1" applyFont="1" applyBorder="1" applyAlignment="1">
      <alignment horizontal="center" vertical="top" wrapText="1"/>
    </xf>
    <xf numFmtId="167" fontId="37" fillId="0" borderId="10" xfId="0" applyNumberFormat="1" applyFont="1" applyBorder="1" applyAlignment="1">
      <alignment horizontal="center" vertical="top" wrapText="1"/>
    </xf>
    <xf numFmtId="2" fontId="37" fillId="0" borderId="10" xfId="0" applyNumberFormat="1" applyFont="1" applyBorder="1" applyAlignment="1">
      <alignment horizontal="center" vertical="top" wrapText="1"/>
    </xf>
    <xf numFmtId="2" fontId="37" fillId="0" borderId="0" xfId="0" applyNumberFormat="1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1" fontId="52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top" wrapText="1"/>
    </xf>
    <xf numFmtId="1" fontId="52" fillId="0" borderId="10" xfId="0" applyNumberFormat="1" applyFont="1" applyBorder="1" applyAlignment="1">
      <alignment vertical="top" wrapText="1"/>
    </xf>
    <xf numFmtId="167" fontId="52" fillId="0" borderId="10" xfId="0" applyNumberFormat="1" applyFont="1" applyBorder="1" applyAlignment="1">
      <alignment horizontal="right" vertical="top" wrapText="1"/>
    </xf>
    <xf numFmtId="2" fontId="52" fillId="0" borderId="10" xfId="0" applyNumberFormat="1" applyFont="1" applyBorder="1" applyAlignment="1">
      <alignment horizontal="right" vertical="top" wrapText="1"/>
    </xf>
    <xf numFmtId="0" fontId="52" fillId="0" borderId="0" xfId="0" applyFont="1" applyAlignment="1">
      <alignment vertical="top" wrapText="1"/>
    </xf>
    <xf numFmtId="1" fontId="10" fillId="0" borderId="14" xfId="0" applyNumberFormat="1" applyFont="1" applyBorder="1" applyAlignment="1">
      <alignment horizontal="center" vertical="top" wrapText="1"/>
    </xf>
    <xf numFmtId="1" fontId="10" fillId="0" borderId="14" xfId="0" applyNumberFormat="1" applyFont="1" applyBorder="1" applyAlignment="1">
      <alignment vertical="top" wrapText="1"/>
    </xf>
    <xf numFmtId="167" fontId="10" fillId="0" borderId="14" xfId="0" applyNumberFormat="1" applyFont="1" applyBorder="1" applyAlignment="1">
      <alignment horizontal="right" vertical="top" wrapText="1"/>
    </xf>
    <xf numFmtId="2" fontId="10" fillId="0" borderId="14" xfId="0" applyNumberFormat="1" applyFont="1" applyBorder="1" applyAlignment="1">
      <alignment horizontal="right" vertical="top" wrapText="1"/>
    </xf>
    <xf numFmtId="2" fontId="52" fillId="0" borderId="14" xfId="0" applyNumberFormat="1" applyFont="1" applyBorder="1" applyAlignment="1">
      <alignment horizontal="right" vertical="top" wrapText="1"/>
    </xf>
    <xf numFmtId="2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1" fontId="37" fillId="0" borderId="15" xfId="0" applyNumberFormat="1" applyFont="1" applyBorder="1" applyAlignment="1">
      <alignment horizontal="center" vertical="top" wrapText="1"/>
    </xf>
    <xf numFmtId="1" fontId="37" fillId="0" borderId="16" xfId="0" applyNumberFormat="1" applyFont="1" applyBorder="1" applyAlignment="1">
      <alignment vertical="top" wrapText="1"/>
    </xf>
    <xf numFmtId="1" fontId="37" fillId="0" borderId="16" xfId="0" applyNumberFormat="1" applyFont="1" applyBorder="1" applyAlignment="1">
      <alignment horizontal="center" vertical="top" wrapText="1"/>
    </xf>
    <xf numFmtId="167" fontId="37" fillId="0" borderId="16" xfId="0" applyNumberFormat="1" applyFont="1" applyBorder="1" applyAlignment="1">
      <alignment horizontal="right" vertical="top" wrapText="1"/>
    </xf>
    <xf numFmtId="2" fontId="37" fillId="0" borderId="15" xfId="0" applyNumberFormat="1" applyFont="1" applyBorder="1" applyAlignment="1">
      <alignment horizontal="right" vertical="top" wrapText="1"/>
    </xf>
    <xf numFmtId="2" fontId="52" fillId="0" borderId="15" xfId="0" applyNumberFormat="1" applyFont="1" applyBorder="1" applyAlignment="1">
      <alignment horizontal="right" vertical="top" wrapText="1"/>
    </xf>
    <xf numFmtId="2" fontId="37" fillId="0" borderId="0" xfId="0" applyNumberFormat="1" applyFont="1" applyBorder="1" applyAlignment="1">
      <alignment vertical="top" wrapText="1"/>
    </xf>
    <xf numFmtId="2" fontId="53" fillId="0" borderId="0" xfId="0" applyNumberFormat="1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1" fontId="52" fillId="0" borderId="14" xfId="0" applyNumberFormat="1" applyFont="1" applyBorder="1" applyAlignment="1">
      <alignment horizontal="center" vertical="top" wrapText="1"/>
    </xf>
    <xf numFmtId="167" fontId="52" fillId="0" borderId="14" xfId="0" applyNumberFormat="1" applyFont="1" applyBorder="1" applyAlignment="1">
      <alignment horizontal="right" vertical="top" wrapText="1"/>
    </xf>
    <xf numFmtId="2" fontId="37" fillId="0" borderId="0" xfId="0" applyNumberFormat="1" applyFont="1" applyAlignment="1">
      <alignment vertical="top" wrapText="1"/>
    </xf>
    <xf numFmtId="2" fontId="53" fillId="0" borderId="0" xfId="0" applyNumberFormat="1" applyFont="1" applyAlignment="1">
      <alignment vertical="top" wrapText="1"/>
    </xf>
    <xf numFmtId="0" fontId="37" fillId="0" borderId="0" xfId="0" applyFont="1" applyAlignment="1">
      <alignment vertical="top" wrapText="1"/>
    </xf>
    <xf numFmtId="1" fontId="37" fillId="0" borderId="17" xfId="0" applyNumberFormat="1" applyFont="1" applyBorder="1" applyAlignment="1">
      <alignment horizontal="center" vertical="top" wrapText="1"/>
    </xf>
    <xf numFmtId="1" fontId="37" fillId="0" borderId="18" xfId="0" applyNumberFormat="1" applyFont="1" applyBorder="1" applyAlignment="1">
      <alignment horizontal="center" vertical="top" wrapText="1"/>
    </xf>
    <xf numFmtId="167" fontId="37" fillId="0" borderId="18" xfId="0" applyNumberFormat="1" applyFont="1" applyBorder="1" applyAlignment="1">
      <alignment horizontal="right" vertical="top" wrapText="1"/>
    </xf>
    <xf numFmtId="2" fontId="37" fillId="0" borderId="17" xfId="0" applyNumberFormat="1" applyFont="1" applyBorder="1" applyAlignment="1">
      <alignment horizontal="right" vertical="top" wrapText="1"/>
    </xf>
    <xf numFmtId="167" fontId="37" fillId="0" borderId="17" xfId="0" applyNumberFormat="1" applyFont="1" applyBorder="1" applyAlignment="1">
      <alignment horizontal="right" vertical="top" wrapText="1"/>
    </xf>
    <xf numFmtId="167" fontId="37" fillId="0" borderId="15" xfId="0" applyNumberFormat="1" applyFont="1" applyBorder="1" applyAlignment="1">
      <alignment horizontal="right" vertical="top" wrapText="1"/>
    </xf>
    <xf numFmtId="1" fontId="10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vertical="top" wrapText="1"/>
    </xf>
    <xf numFmtId="167" fontId="10" fillId="0" borderId="0" xfId="0" applyNumberFormat="1" applyFont="1" applyBorder="1" applyAlignment="1">
      <alignment horizontal="right" vertical="top" wrapText="1"/>
    </xf>
    <xf numFmtId="2" fontId="10" fillId="0" borderId="0" xfId="0" applyNumberFormat="1" applyFont="1" applyBorder="1" applyAlignment="1">
      <alignment horizontal="right" vertical="top" wrapText="1"/>
    </xf>
    <xf numFmtId="1" fontId="52" fillId="0" borderId="0" xfId="0" applyNumberFormat="1" applyFont="1" applyBorder="1" applyAlignment="1">
      <alignment horizontal="right" vertical="top" wrapText="1"/>
    </xf>
    <xf numFmtId="170" fontId="52" fillId="0" borderId="0" xfId="0" applyNumberFormat="1" applyFont="1" applyBorder="1" applyAlignment="1">
      <alignment vertical="top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167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1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1" fontId="4" fillId="0" borderId="17" xfId="0" applyNumberFormat="1" applyFont="1" applyBorder="1" applyAlignment="1">
      <alignment vertical="top" wrapText="1"/>
    </xf>
    <xf numFmtId="1" fontId="2" fillId="0" borderId="17" xfId="0" applyNumberFormat="1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vertical="top" wrapText="1"/>
    </xf>
    <xf numFmtId="1" fontId="2" fillId="0" borderId="19" xfId="0" applyNumberFormat="1" applyFont="1" applyBorder="1" applyAlignment="1">
      <alignment horizontal="center" vertical="top" wrapText="1"/>
    </xf>
    <xf numFmtId="167" fontId="2" fillId="0" borderId="19" xfId="0" applyNumberFormat="1" applyFont="1" applyBorder="1" applyAlignment="1">
      <alignment horizontal="right" vertical="top" wrapText="1"/>
    </xf>
    <xf numFmtId="2" fontId="2" fillId="0" borderId="17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1" fontId="2" fillId="0" borderId="20" xfId="0" applyNumberFormat="1" applyFont="1" applyBorder="1" applyAlignment="1">
      <alignment vertical="top" wrapText="1"/>
    </xf>
    <xf numFmtId="1" fontId="2" fillId="0" borderId="20" xfId="0" applyNumberFormat="1" applyFont="1" applyBorder="1" applyAlignment="1">
      <alignment horizontal="center" vertical="top" wrapText="1"/>
    </xf>
    <xf numFmtId="167" fontId="2" fillId="0" borderId="20" xfId="0" applyNumberFormat="1" applyFont="1" applyBorder="1" applyAlignment="1">
      <alignment horizontal="right" vertical="top" wrapText="1"/>
    </xf>
    <xf numFmtId="1" fontId="2" fillId="0" borderId="15" xfId="0" applyNumberFormat="1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vertical="top" wrapText="1"/>
    </xf>
    <xf numFmtId="167" fontId="2" fillId="0" borderId="15" xfId="0" applyNumberFormat="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vertical="top" wrapText="1"/>
    </xf>
    <xf numFmtId="2" fontId="52" fillId="0" borderId="0" xfId="0" applyNumberFormat="1" applyFont="1" applyAlignment="1"/>
    <xf numFmtId="170" fontId="52" fillId="0" borderId="0" xfId="0" applyNumberFormat="1" applyFont="1" applyAlignment="1"/>
    <xf numFmtId="2" fontId="54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2" fontId="5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168" fontId="4" fillId="0" borderId="10" xfId="39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64" fillId="0" borderId="0" xfId="36" applyFont="1" applyBorder="1" applyAlignment="1">
      <alignment horizontal="center"/>
    </xf>
    <xf numFmtId="0" fontId="62" fillId="0" borderId="0" xfId="36"/>
    <xf numFmtId="0" fontId="8" fillId="0" borderId="17" xfId="36" applyFont="1" applyBorder="1" applyAlignment="1">
      <alignment horizontal="center"/>
    </xf>
    <xf numFmtId="0" fontId="8" fillId="0" borderId="17" xfId="36" applyFont="1" applyBorder="1"/>
    <xf numFmtId="0" fontId="8" fillId="0" borderId="0" xfId="36" applyFont="1" applyBorder="1"/>
    <xf numFmtId="0" fontId="8" fillId="0" borderId="29" xfId="36" applyFont="1" applyBorder="1" applyAlignment="1">
      <alignment horizontal="center"/>
    </xf>
    <xf numFmtId="0" fontId="8" fillId="0" borderId="0" xfId="36" applyFont="1" applyBorder="1" applyAlignment="1">
      <alignment horizontal="center"/>
    </xf>
    <xf numFmtId="0" fontId="8" fillId="0" borderId="30" xfId="36" applyFont="1" applyBorder="1" applyAlignment="1">
      <alignment horizontal="center"/>
    </xf>
    <xf numFmtId="0" fontId="8" fillId="0" borderId="10" xfId="36" applyFont="1" applyBorder="1" applyAlignment="1">
      <alignment horizontal="center"/>
    </xf>
    <xf numFmtId="0" fontId="8" fillId="0" borderId="25" xfId="36" applyFont="1" applyBorder="1" applyAlignment="1">
      <alignment horizontal="center"/>
    </xf>
    <xf numFmtId="0" fontId="8" fillId="32" borderId="31" xfId="36" applyFont="1" applyFill="1" applyBorder="1" applyAlignment="1">
      <alignment horizontal="center"/>
    </xf>
    <xf numFmtId="0" fontId="14" fillId="32" borderId="32" xfId="36" applyFont="1" applyFill="1" applyBorder="1" applyAlignment="1"/>
    <xf numFmtId="0" fontId="65" fillId="32" borderId="24" xfId="36" applyFont="1" applyFill="1" applyBorder="1" applyAlignment="1">
      <alignment horizontal="left"/>
    </xf>
    <xf numFmtId="0" fontId="8" fillId="32" borderId="25" xfId="36" applyFont="1" applyFill="1" applyBorder="1" applyAlignment="1">
      <alignment horizontal="center"/>
    </xf>
    <xf numFmtId="0" fontId="8" fillId="32" borderId="33" xfId="36" applyFont="1" applyFill="1" applyBorder="1" applyAlignment="1">
      <alignment horizontal="center"/>
    </xf>
    <xf numFmtId="0" fontId="8" fillId="33" borderId="31" xfId="36" applyFont="1" applyFill="1" applyBorder="1" applyAlignment="1">
      <alignment horizontal="center" vertical="top"/>
    </xf>
    <xf numFmtId="0" fontId="8" fillId="33" borderId="32" xfId="36" applyFont="1" applyFill="1" applyBorder="1" applyAlignment="1">
      <alignment vertical="top"/>
    </xf>
    <xf numFmtId="0" fontId="8" fillId="33" borderId="15" xfId="36" applyFont="1" applyFill="1" applyBorder="1" applyAlignment="1">
      <alignment horizontal="left" wrapText="1"/>
    </xf>
    <xf numFmtId="0" fontId="8" fillId="0" borderId="15" xfId="36" applyFont="1" applyBorder="1" applyAlignment="1">
      <alignment horizontal="center"/>
    </xf>
    <xf numFmtId="0" fontId="8" fillId="33" borderId="27" xfId="36" applyFont="1" applyFill="1" applyBorder="1" applyAlignment="1">
      <alignment horizontal="center"/>
    </xf>
    <xf numFmtId="2" fontId="8" fillId="0" borderId="15" xfId="36" applyNumberFormat="1" applyFont="1" applyFill="1" applyBorder="1" applyAlignment="1">
      <alignment horizontal="right"/>
    </xf>
    <xf numFmtId="2" fontId="8" fillId="0" borderId="34" xfId="36" applyNumberFormat="1" applyFont="1" applyFill="1" applyBorder="1" applyAlignment="1">
      <alignment horizontal="right"/>
    </xf>
    <xf numFmtId="0" fontId="8" fillId="33" borderId="35" xfId="36" applyFont="1" applyFill="1" applyBorder="1" applyAlignment="1">
      <alignment horizontal="center" vertical="top"/>
    </xf>
    <xf numFmtId="0" fontId="8" fillId="33" borderId="24" xfId="36" applyFont="1" applyFill="1" applyBorder="1" applyAlignment="1">
      <alignment horizontal="center"/>
    </xf>
    <xf numFmtId="2" fontId="8" fillId="0" borderId="10" xfId="36" applyNumberFormat="1" applyFont="1" applyFill="1" applyBorder="1" applyAlignment="1">
      <alignment horizontal="right"/>
    </xf>
    <xf numFmtId="0" fontId="8" fillId="0" borderId="36" xfId="36" applyFont="1" applyBorder="1" applyAlignment="1">
      <alignment horizontal="center"/>
    </xf>
    <xf numFmtId="0" fontId="8" fillId="0" borderId="24" xfId="36" applyFont="1" applyBorder="1" applyAlignment="1"/>
    <xf numFmtId="0" fontId="8" fillId="0" borderId="10" xfId="36" applyFont="1" applyBorder="1" applyAlignment="1">
      <alignment horizontal="left" wrapText="1"/>
    </xf>
    <xf numFmtId="0" fontId="8" fillId="0" borderId="17" xfId="36" applyFont="1" applyFill="1" applyBorder="1" applyAlignment="1">
      <alignment horizontal="right"/>
    </xf>
    <xf numFmtId="2" fontId="8" fillId="0" borderId="37" xfId="36" applyNumberFormat="1" applyFont="1" applyFill="1" applyBorder="1" applyAlignment="1">
      <alignment horizontal="center"/>
    </xf>
    <xf numFmtId="0" fontId="8" fillId="0" borderId="35" xfId="36" applyFont="1" applyBorder="1" applyAlignment="1">
      <alignment horizontal="center"/>
    </xf>
    <xf numFmtId="0" fontId="8" fillId="0" borderId="15" xfId="36" applyFont="1" applyBorder="1" applyAlignment="1"/>
    <xf numFmtId="0" fontId="8" fillId="0" borderId="32" xfId="36" applyFont="1" applyBorder="1" applyAlignment="1">
      <alignment horizontal="left" wrapText="1"/>
    </xf>
    <xf numFmtId="2" fontId="8" fillId="0" borderId="29" xfId="36" applyNumberFormat="1" applyFont="1" applyBorder="1" applyAlignment="1">
      <alignment horizontal="center"/>
    </xf>
    <xf numFmtId="2" fontId="8" fillId="0" borderId="29" xfId="36" applyNumberFormat="1" applyFont="1" applyFill="1" applyBorder="1" applyAlignment="1">
      <alignment horizontal="right"/>
    </xf>
    <xf numFmtId="2" fontId="8" fillId="0" borderId="38" xfId="36" applyNumberFormat="1" applyFont="1" applyFill="1" applyBorder="1" applyAlignment="1">
      <alignment horizontal="right"/>
    </xf>
    <xf numFmtId="0" fontId="8" fillId="0" borderId="29" xfId="36" applyFont="1" applyBorder="1" applyAlignment="1"/>
    <xf numFmtId="0" fontId="8" fillId="0" borderId="29" xfId="36" applyFont="1" applyBorder="1" applyAlignment="1">
      <alignment horizontal="left" wrapText="1"/>
    </xf>
    <xf numFmtId="0" fontId="8" fillId="0" borderId="24" xfId="36" applyFont="1" applyBorder="1" applyAlignment="1">
      <alignment horizontal="center"/>
    </xf>
    <xf numFmtId="2" fontId="8" fillId="0" borderId="39" xfId="36" applyNumberFormat="1" applyFont="1" applyFill="1" applyBorder="1" applyAlignment="1">
      <alignment horizontal="center"/>
    </xf>
    <xf numFmtId="2" fontId="62" fillId="0" borderId="0" xfId="36" applyNumberFormat="1" applyBorder="1" applyAlignment="1">
      <alignment horizontal="center"/>
    </xf>
    <xf numFmtId="0" fontId="8" fillId="0" borderId="24" xfId="36" applyFont="1" applyBorder="1" applyAlignment="1">
      <alignment horizontal="left" wrapText="1"/>
    </xf>
    <xf numFmtId="166" fontId="8" fillId="0" borderId="24" xfId="36" applyNumberFormat="1" applyFont="1" applyBorder="1" applyAlignment="1">
      <alignment horizontal="center"/>
    </xf>
    <xf numFmtId="2" fontId="8" fillId="0" borderId="24" xfId="36" applyNumberFormat="1" applyFont="1" applyFill="1" applyBorder="1" applyAlignment="1">
      <alignment horizontal="right"/>
    </xf>
    <xf numFmtId="2" fontId="8" fillId="0" borderId="40" xfId="36" applyNumberFormat="1" applyFont="1" applyFill="1" applyBorder="1" applyAlignment="1">
      <alignment horizontal="right"/>
    </xf>
    <xf numFmtId="0" fontId="8" fillId="0" borderId="32" xfId="36" applyFont="1" applyBorder="1" applyAlignment="1">
      <alignment horizontal="center"/>
    </xf>
    <xf numFmtId="166" fontId="8" fillId="0" borderId="32" xfId="36" applyNumberFormat="1" applyFont="1" applyBorder="1" applyAlignment="1">
      <alignment horizontal="center"/>
    </xf>
    <xf numFmtId="2" fontId="8" fillId="0" borderId="32" xfId="36" applyNumberFormat="1" applyFont="1" applyFill="1" applyBorder="1" applyAlignment="1">
      <alignment horizontal="right"/>
    </xf>
    <xf numFmtId="0" fontId="8" fillId="0" borderId="14" xfId="36" applyFont="1" applyBorder="1" applyAlignment="1">
      <alignment horizontal="center"/>
    </xf>
    <xf numFmtId="0" fontId="8" fillId="0" borderId="41" xfId="36" applyFont="1" applyBorder="1" applyAlignment="1">
      <alignment horizontal="center"/>
    </xf>
    <xf numFmtId="2" fontId="8" fillId="0" borderId="14" xfId="36" applyNumberFormat="1" applyFont="1" applyFill="1" applyBorder="1" applyAlignment="1">
      <alignment horizontal="right"/>
    </xf>
    <xf numFmtId="0" fontId="8" fillId="0" borderId="32" xfId="36" applyFont="1" applyBorder="1" applyAlignment="1"/>
    <xf numFmtId="0" fontId="8" fillId="32" borderId="30" xfId="36" applyFont="1" applyFill="1" applyBorder="1" applyAlignment="1">
      <alignment horizontal="center"/>
    </xf>
    <xf numFmtId="0" fontId="14" fillId="32" borderId="24" xfId="36" applyFont="1" applyFill="1" applyBorder="1" applyAlignment="1"/>
    <xf numFmtId="0" fontId="65" fillId="32" borderId="24" xfId="36" applyFont="1" applyFill="1" applyBorder="1" applyAlignment="1">
      <alignment wrapText="1"/>
    </xf>
    <xf numFmtId="0" fontId="8" fillId="32" borderId="25" xfId="36" applyFont="1" applyFill="1" applyBorder="1"/>
    <xf numFmtId="0" fontId="8" fillId="32" borderId="25" xfId="36" applyFont="1" applyFill="1" applyBorder="1" applyAlignment="1">
      <alignment horizontal="right"/>
    </xf>
    <xf numFmtId="0" fontId="8" fillId="32" borderId="33" xfId="36" applyFont="1" applyFill="1" applyBorder="1" applyAlignment="1">
      <alignment horizontal="right"/>
    </xf>
    <xf numFmtId="0" fontId="8" fillId="33" borderId="30" xfId="36" applyFont="1" applyFill="1" applyBorder="1" applyAlignment="1">
      <alignment horizontal="center"/>
    </xf>
    <xf numFmtId="0" fontId="8" fillId="0" borderId="10" xfId="36" applyFont="1" applyBorder="1" applyAlignment="1"/>
    <xf numFmtId="0" fontId="68" fillId="33" borderId="10" xfId="36" applyFont="1" applyFill="1" applyBorder="1" applyAlignment="1">
      <alignment wrapText="1"/>
    </xf>
    <xf numFmtId="166" fontId="8" fillId="0" borderId="27" xfId="36" applyNumberFormat="1" applyFont="1" applyBorder="1" applyAlignment="1">
      <alignment horizontal="center"/>
    </xf>
    <xf numFmtId="0" fontId="8" fillId="33" borderId="32" xfId="36" applyFont="1" applyFill="1" applyBorder="1" applyAlignment="1"/>
    <xf numFmtId="0" fontId="68" fillId="33" borderId="10" xfId="36" applyFont="1" applyFill="1" applyBorder="1" applyAlignment="1">
      <alignment horizontal="left" wrapText="1"/>
    </xf>
    <xf numFmtId="166" fontId="8" fillId="0" borderId="10" xfId="36" applyNumberFormat="1" applyFont="1" applyFill="1" applyBorder="1" applyAlignment="1">
      <alignment horizontal="center"/>
    </xf>
    <xf numFmtId="0" fontId="8" fillId="0" borderId="24" xfId="36" applyFont="1" applyFill="1" applyBorder="1" applyAlignment="1">
      <alignment horizontal="right"/>
    </xf>
    <xf numFmtId="2" fontId="4" fillId="0" borderId="40" xfId="36" applyNumberFormat="1" applyFont="1" applyFill="1" applyBorder="1" applyAlignment="1">
      <alignment horizontal="right"/>
    </xf>
    <xf numFmtId="2" fontId="4" fillId="0" borderId="40" xfId="36" applyNumberFormat="1" applyFont="1" applyBorder="1" applyAlignment="1">
      <alignment horizontal="right"/>
    </xf>
    <xf numFmtId="0" fontId="8" fillId="0" borderId="42" xfId="36" applyFont="1" applyBorder="1" applyAlignment="1"/>
    <xf numFmtId="0" fontId="8" fillId="0" borderId="29" xfId="36" applyFont="1" applyFill="1" applyBorder="1" applyAlignment="1">
      <alignment horizontal="center"/>
    </xf>
    <xf numFmtId="166" fontId="8" fillId="0" borderId="15" xfId="36" applyNumberFormat="1" applyFont="1" applyBorder="1" applyAlignment="1">
      <alignment horizontal="center"/>
    </xf>
    <xf numFmtId="0" fontId="8" fillId="0" borderId="10" xfId="36" applyFont="1" applyFill="1" applyBorder="1" applyAlignment="1">
      <alignment horizontal="center"/>
    </xf>
    <xf numFmtId="166" fontId="8" fillId="0" borderId="10" xfId="36" applyNumberFormat="1" applyFont="1" applyBorder="1" applyAlignment="1">
      <alignment horizontal="center"/>
    </xf>
    <xf numFmtId="0" fontId="62" fillId="0" borderId="0" xfId="36" applyBorder="1"/>
    <xf numFmtId="0" fontId="8" fillId="0" borderId="30" xfId="36" applyFont="1" applyBorder="1" applyAlignment="1">
      <alignment horizontal="center" vertical="top"/>
    </xf>
    <xf numFmtId="0" fontId="8" fillId="0" borderId="42" xfId="36" applyFont="1" applyBorder="1" applyAlignment="1">
      <alignment vertical="top"/>
    </xf>
    <xf numFmtId="0" fontId="8" fillId="0" borderId="15" xfId="36" applyFont="1" applyBorder="1" applyAlignment="1">
      <alignment wrapText="1"/>
    </xf>
    <xf numFmtId="0" fontId="65" fillId="32" borderId="32" xfId="36" applyFont="1" applyFill="1" applyBorder="1" applyAlignment="1">
      <alignment horizontal="left"/>
    </xf>
    <xf numFmtId="0" fontId="8" fillId="32" borderId="27" xfId="36" applyFont="1" applyFill="1" applyBorder="1" applyAlignment="1">
      <alignment horizontal="center"/>
    </xf>
    <xf numFmtId="0" fontId="8" fillId="32" borderId="27" xfId="36" applyFont="1" applyFill="1" applyBorder="1" applyAlignment="1">
      <alignment horizontal="right"/>
    </xf>
    <xf numFmtId="0" fontId="8" fillId="32" borderId="34" xfId="36" applyFont="1" applyFill="1" applyBorder="1" applyAlignment="1">
      <alignment horizontal="center"/>
    </xf>
    <xf numFmtId="0" fontId="14" fillId="34" borderId="30" xfId="36" applyFont="1" applyFill="1" applyBorder="1" applyAlignment="1">
      <alignment horizontal="center"/>
    </xf>
    <xf numFmtId="0" fontId="14" fillId="34" borderId="24" xfId="36" applyFont="1" applyFill="1" applyBorder="1" applyAlignment="1"/>
    <xf numFmtId="0" fontId="14" fillId="34" borderId="24" xfId="36" applyFont="1" applyFill="1" applyBorder="1" applyAlignment="1">
      <alignment horizontal="left"/>
    </xf>
    <xf numFmtId="0" fontId="14" fillId="34" borderId="25" xfId="36" applyFont="1" applyFill="1" applyBorder="1" applyAlignment="1">
      <alignment horizontal="center"/>
    </xf>
    <xf numFmtId="2" fontId="14" fillId="34" borderId="25" xfId="36" applyNumberFormat="1" applyFont="1" applyFill="1" applyBorder="1" applyAlignment="1">
      <alignment horizontal="right"/>
    </xf>
    <xf numFmtId="2" fontId="14" fillId="34" borderId="33" xfId="36" applyNumberFormat="1" applyFont="1" applyFill="1" applyBorder="1" applyAlignment="1">
      <alignment horizontal="center"/>
    </xf>
    <xf numFmtId="0" fontId="8" fillId="0" borderId="17" xfId="36" applyFont="1" applyBorder="1" applyAlignment="1">
      <alignment horizontal="left"/>
    </xf>
    <xf numFmtId="2" fontId="8" fillId="0" borderId="43" xfId="36" applyNumberFormat="1" applyFont="1" applyFill="1" applyBorder="1" applyAlignment="1">
      <alignment horizontal="center"/>
    </xf>
    <xf numFmtId="0" fontId="8" fillId="0" borderId="31" xfId="36" applyFont="1" applyBorder="1" applyAlignment="1">
      <alignment horizontal="center"/>
    </xf>
    <xf numFmtId="0" fontId="8" fillId="0" borderId="15" xfId="36" applyFont="1" applyBorder="1" applyAlignment="1">
      <alignment horizontal="left"/>
    </xf>
    <xf numFmtId="0" fontId="8" fillId="0" borderId="10" xfId="36" applyFont="1" applyBorder="1" applyAlignment="1">
      <alignment horizontal="left"/>
    </xf>
    <xf numFmtId="166" fontId="8" fillId="0" borderId="25" xfId="36" applyNumberFormat="1" applyFont="1" applyBorder="1" applyAlignment="1">
      <alignment horizontal="center"/>
    </xf>
    <xf numFmtId="0" fontId="8" fillId="0" borderId="36" xfId="36" applyFont="1" applyBorder="1" applyAlignment="1">
      <alignment horizontal="center" vertical="top"/>
    </xf>
    <xf numFmtId="0" fontId="8" fillId="0" borderId="15" xfId="36" applyFont="1" applyBorder="1" applyAlignment="1">
      <alignment horizontal="left" wrapText="1"/>
    </xf>
    <xf numFmtId="2" fontId="8" fillId="0" borderId="38" xfId="36" applyNumberFormat="1" applyFont="1" applyBorder="1" applyAlignment="1">
      <alignment horizontal="right"/>
    </xf>
    <xf numFmtId="0" fontId="8" fillId="32" borderId="30" xfId="36" applyFont="1" applyFill="1" applyBorder="1" applyAlignment="1">
      <alignment horizontal="right"/>
    </xf>
    <xf numFmtId="0" fontId="8" fillId="34" borderId="30" xfId="36" applyFont="1" applyFill="1" applyBorder="1" applyAlignment="1">
      <alignment horizontal="right"/>
    </xf>
    <xf numFmtId="0" fontId="8" fillId="34" borderId="25" xfId="36" applyFont="1" applyFill="1" applyBorder="1" applyAlignment="1">
      <alignment horizontal="center"/>
    </xf>
    <xf numFmtId="2" fontId="8" fillId="34" borderId="25" xfId="36" applyNumberFormat="1" applyFont="1" applyFill="1" applyBorder="1" applyAlignment="1">
      <alignment horizontal="right"/>
    </xf>
    <xf numFmtId="2" fontId="8" fillId="34" borderId="33" xfId="36" applyNumberFormat="1" applyFont="1" applyFill="1" applyBorder="1" applyAlignment="1">
      <alignment horizontal="center"/>
    </xf>
    <xf numFmtId="2" fontId="8" fillId="0" borderId="17" xfId="36" applyNumberFormat="1" applyFont="1" applyFill="1" applyBorder="1" applyAlignment="1">
      <alignment horizontal="right"/>
    </xf>
    <xf numFmtId="0" fontId="62" fillId="0" borderId="0" xfId="36" applyAlignment="1">
      <alignment horizontal="left"/>
    </xf>
    <xf numFmtId="0" fontId="8" fillId="0" borderId="31" xfId="36" applyFont="1" applyFill="1" applyBorder="1" applyAlignment="1">
      <alignment horizontal="center"/>
    </xf>
    <xf numFmtId="0" fontId="8" fillId="0" borderId="32" xfId="36" applyFont="1" applyFill="1" applyBorder="1" applyAlignment="1"/>
    <xf numFmtId="0" fontId="8" fillId="0" borderId="17" xfId="36" applyFont="1" applyFill="1" applyBorder="1" applyAlignment="1">
      <alignment horizontal="left"/>
    </xf>
    <xf numFmtId="0" fontId="14" fillId="0" borderId="31" xfId="36" applyFont="1" applyFill="1" applyBorder="1" applyAlignment="1">
      <alignment horizontal="center"/>
    </xf>
    <xf numFmtId="0" fontId="14" fillId="0" borderId="32" xfId="36" applyFont="1" applyFill="1" applyBorder="1" applyAlignment="1"/>
    <xf numFmtId="0" fontId="14" fillId="0" borderId="24" xfId="36" applyFont="1" applyFill="1" applyBorder="1" applyAlignment="1">
      <alignment horizontal="left"/>
    </xf>
    <xf numFmtId="0" fontId="14" fillId="0" borderId="25" xfId="36" applyFont="1" applyFill="1" applyBorder="1" applyAlignment="1">
      <alignment horizontal="center"/>
    </xf>
    <xf numFmtId="2" fontId="14" fillId="0" borderId="25" xfId="36" applyNumberFormat="1" applyFont="1" applyFill="1" applyBorder="1" applyAlignment="1">
      <alignment horizontal="right"/>
    </xf>
    <xf numFmtId="2" fontId="14" fillId="0" borderId="33" xfId="36" applyNumberFormat="1" applyFont="1" applyFill="1" applyBorder="1" applyAlignment="1">
      <alignment horizontal="center"/>
    </xf>
    <xf numFmtId="0" fontId="8" fillId="0" borderId="30" xfId="36" applyFont="1" applyFill="1" applyBorder="1" applyAlignment="1">
      <alignment horizontal="center" vertical="top"/>
    </xf>
    <xf numFmtId="0" fontId="8" fillId="0" borderId="24" xfId="36" applyFont="1" applyFill="1" applyBorder="1" applyAlignment="1">
      <alignment vertical="top"/>
    </xf>
    <xf numFmtId="0" fontId="8" fillId="0" borderId="17" xfId="36" applyFont="1" applyFill="1" applyBorder="1" applyAlignment="1">
      <alignment horizontal="left" wrapText="1"/>
    </xf>
    <xf numFmtId="0" fontId="8" fillId="0" borderId="17" xfId="36" applyFont="1" applyFill="1" applyBorder="1" applyAlignment="1">
      <alignment horizontal="center"/>
    </xf>
    <xf numFmtId="166" fontId="8" fillId="0" borderId="44" xfId="36" applyNumberFormat="1" applyFont="1" applyFill="1" applyBorder="1" applyAlignment="1">
      <alignment horizontal="center"/>
    </xf>
    <xf numFmtId="2" fontId="8" fillId="0" borderId="17" xfId="36" applyNumberFormat="1" applyFont="1" applyFill="1" applyBorder="1" applyAlignment="1">
      <alignment horizontal="right"/>
    </xf>
    <xf numFmtId="2" fontId="8" fillId="0" borderId="43" xfId="36" applyNumberFormat="1" applyFont="1" applyFill="1" applyBorder="1" applyAlignment="1">
      <alignment horizontal="right"/>
    </xf>
    <xf numFmtId="2" fontId="8" fillId="0" borderId="40" xfId="36" applyNumberFormat="1" applyFont="1" applyBorder="1" applyAlignment="1">
      <alignment horizontal="right"/>
    </xf>
    <xf numFmtId="0" fontId="68" fillId="33" borderId="24" xfId="36" applyFont="1" applyFill="1" applyBorder="1" applyAlignment="1"/>
    <xf numFmtId="0" fontId="68" fillId="33" borderId="24" xfId="36" applyFont="1" applyFill="1" applyBorder="1" applyAlignment="1">
      <alignment horizontal="left"/>
    </xf>
    <xf numFmtId="0" fontId="8" fillId="33" borderId="25" xfId="36" applyFont="1" applyFill="1" applyBorder="1" applyAlignment="1">
      <alignment horizontal="center"/>
    </xf>
    <xf numFmtId="2" fontId="8" fillId="0" borderId="10" xfId="36" applyNumberFormat="1" applyFont="1" applyFill="1" applyBorder="1" applyAlignment="1">
      <alignment horizontal="right"/>
    </xf>
    <xf numFmtId="2" fontId="8" fillId="0" borderId="40" xfId="36" applyNumberFormat="1" applyFont="1" applyFill="1" applyBorder="1" applyAlignment="1">
      <alignment horizontal="right"/>
    </xf>
    <xf numFmtId="1" fontId="8" fillId="0" borderId="27" xfId="36" applyNumberFormat="1" applyFont="1" applyBorder="1" applyAlignment="1">
      <alignment horizontal="center"/>
    </xf>
    <xf numFmtId="2" fontId="8" fillId="0" borderId="15" xfId="36" applyNumberFormat="1" applyFont="1" applyFill="1" applyBorder="1" applyAlignment="1">
      <alignment horizontal="right"/>
    </xf>
    <xf numFmtId="2" fontId="8" fillId="0" borderId="38" xfId="36" applyNumberFormat="1" applyFont="1" applyFill="1" applyBorder="1" applyAlignment="1">
      <alignment horizontal="right"/>
    </xf>
    <xf numFmtId="0" fontId="8" fillId="0" borderId="29" xfId="36" applyFont="1" applyBorder="1" applyAlignment="1">
      <alignment vertical="top"/>
    </xf>
    <xf numFmtId="2" fontId="8" fillId="0" borderId="0" xfId="36" applyNumberFormat="1" applyFont="1" applyBorder="1" applyAlignment="1">
      <alignment horizontal="center"/>
    </xf>
    <xf numFmtId="2" fontId="8" fillId="0" borderId="29" xfId="36" applyNumberFormat="1" applyFont="1" applyFill="1" applyBorder="1" applyAlignment="1">
      <alignment horizontal="right"/>
    </xf>
    <xf numFmtId="0" fontId="8" fillId="0" borderId="29" xfId="36" applyFont="1" applyBorder="1" applyAlignment="1">
      <alignment horizontal="left"/>
    </xf>
    <xf numFmtId="2" fontId="8" fillId="0" borderId="48" xfId="36" applyNumberFormat="1" applyFont="1" applyBorder="1" applyAlignment="1">
      <alignment horizontal="right"/>
    </xf>
    <xf numFmtId="0" fontId="62" fillId="0" borderId="0" xfId="36" applyBorder="1" applyAlignment="1"/>
    <xf numFmtId="2" fontId="8" fillId="0" borderId="0" xfId="36" applyNumberFormat="1" applyFont="1" applyBorder="1" applyAlignment="1">
      <alignment horizontal="right"/>
    </xf>
    <xf numFmtId="0" fontId="8" fillId="32" borderId="49" xfId="36" applyFont="1" applyFill="1" applyBorder="1" applyAlignment="1">
      <alignment horizontal="center"/>
    </xf>
    <xf numFmtId="0" fontId="14" fillId="32" borderId="50" xfId="36" applyFont="1" applyFill="1" applyBorder="1" applyAlignment="1"/>
    <xf numFmtId="0" fontId="65" fillId="32" borderId="50" xfId="36" applyFont="1" applyFill="1" applyBorder="1"/>
    <xf numFmtId="0" fontId="8" fillId="32" borderId="51" xfId="36" applyFont="1" applyFill="1" applyBorder="1" applyAlignment="1">
      <alignment horizontal="center"/>
    </xf>
    <xf numFmtId="0" fontId="8" fillId="32" borderId="51" xfId="36" applyFont="1" applyFill="1" applyBorder="1" applyAlignment="1">
      <alignment horizontal="right"/>
    </xf>
    <xf numFmtId="0" fontId="8" fillId="32" borderId="52" xfId="36" applyFont="1" applyFill="1" applyBorder="1" applyAlignment="1">
      <alignment horizontal="center"/>
    </xf>
    <xf numFmtId="0" fontId="8" fillId="0" borderId="53" xfId="36" applyFont="1" applyBorder="1" applyAlignment="1">
      <alignment horizontal="center"/>
    </xf>
    <xf numFmtId="0" fontId="8" fillId="0" borderId="29" xfId="36" applyFont="1" applyBorder="1"/>
    <xf numFmtId="2" fontId="8" fillId="0" borderId="43" xfId="36" applyNumberFormat="1" applyFont="1" applyBorder="1" applyAlignment="1">
      <alignment horizontal="right"/>
    </xf>
    <xf numFmtId="0" fontId="8" fillId="0" borderId="32" xfId="36" applyFont="1" applyBorder="1"/>
    <xf numFmtId="0" fontId="8" fillId="0" borderId="27" xfId="36" applyFont="1" applyBorder="1" applyAlignment="1">
      <alignment horizontal="center"/>
    </xf>
    <xf numFmtId="2" fontId="8" fillId="0" borderId="32" xfId="36" applyNumberFormat="1" applyFont="1" applyFill="1" applyBorder="1" applyAlignment="1">
      <alignment horizontal="right"/>
    </xf>
    <xf numFmtId="0" fontId="8" fillId="0" borderId="24" xfId="36" applyFont="1" applyBorder="1"/>
    <xf numFmtId="2" fontId="8" fillId="0" borderId="24" xfId="36" applyNumberFormat="1" applyFont="1" applyFill="1" applyBorder="1" applyAlignment="1">
      <alignment horizontal="right"/>
    </xf>
    <xf numFmtId="0" fontId="8" fillId="32" borderId="30" xfId="36" applyFont="1" applyFill="1" applyBorder="1" applyAlignment="1"/>
    <xf numFmtId="0" fontId="65" fillId="32" borderId="24" xfId="36" applyFont="1" applyFill="1" applyBorder="1"/>
    <xf numFmtId="0" fontId="8" fillId="0" borderId="10" xfId="36" applyFont="1" applyBorder="1"/>
    <xf numFmtId="0" fontId="8" fillId="0" borderId="17" xfId="36" applyFont="1" applyBorder="1" applyAlignment="1">
      <alignment vertical="top"/>
    </xf>
    <xf numFmtId="0" fontId="8" fillId="0" borderId="24" xfId="36" applyFont="1" applyBorder="1" applyAlignment="1">
      <alignment wrapText="1"/>
    </xf>
    <xf numFmtId="2" fontId="8" fillId="0" borderId="25" xfId="36" applyNumberFormat="1" applyFont="1" applyBorder="1" applyAlignment="1">
      <alignment horizontal="center"/>
    </xf>
    <xf numFmtId="0" fontId="8" fillId="0" borderId="14" xfId="36" applyFont="1" applyBorder="1" applyAlignment="1"/>
    <xf numFmtId="0" fontId="8" fillId="0" borderId="17" xfId="36" applyFont="1" applyBorder="1" applyAlignment="1"/>
    <xf numFmtId="0" fontId="8" fillId="0" borderId="10" xfId="36" applyFont="1" applyFill="1" applyBorder="1" applyAlignment="1">
      <alignment horizontal="left"/>
    </xf>
    <xf numFmtId="0" fontId="8" fillId="0" borderId="25" xfId="36" applyFont="1" applyFill="1" applyBorder="1" applyAlignment="1">
      <alignment horizontal="center"/>
    </xf>
    <xf numFmtId="2" fontId="8" fillId="0" borderId="24" xfId="36" applyNumberFormat="1" applyFont="1" applyFill="1" applyBorder="1" applyAlignment="1"/>
    <xf numFmtId="0" fontId="8" fillId="0" borderId="0" xfId="36" applyFont="1" applyFill="1" applyBorder="1" applyAlignment="1">
      <alignment horizontal="center"/>
    </xf>
    <xf numFmtId="2" fontId="8" fillId="0" borderId="29" xfId="36" applyNumberFormat="1" applyFont="1" applyFill="1" applyBorder="1" applyAlignment="1"/>
    <xf numFmtId="0" fontId="8" fillId="0" borderId="15" xfId="36" applyFont="1" applyFill="1" applyBorder="1" applyAlignment="1">
      <alignment horizontal="left"/>
    </xf>
    <xf numFmtId="0" fontId="8" fillId="0" borderId="15" xfId="36" applyFont="1" applyFill="1" applyBorder="1" applyAlignment="1">
      <alignment horizontal="center"/>
    </xf>
    <xf numFmtId="0" fontId="8" fillId="0" borderId="27" xfId="36" applyFont="1" applyFill="1" applyBorder="1" applyAlignment="1">
      <alignment horizontal="center"/>
    </xf>
    <xf numFmtId="2" fontId="8" fillId="0" borderId="32" xfId="36" applyNumberFormat="1" applyFont="1" applyFill="1" applyBorder="1" applyAlignment="1"/>
    <xf numFmtId="0" fontId="8" fillId="0" borderId="14" xfId="36" applyFont="1" applyBorder="1" applyAlignment="1">
      <alignment vertical="top"/>
    </xf>
    <xf numFmtId="2" fontId="8" fillId="0" borderId="10" xfId="36" applyNumberFormat="1" applyFont="1" applyFill="1" applyBorder="1" applyAlignment="1"/>
    <xf numFmtId="2" fontId="8" fillId="0" borderId="38" xfId="36" applyNumberFormat="1" applyFont="1" applyFill="1" applyBorder="1" applyAlignment="1">
      <alignment horizontal="right"/>
    </xf>
    <xf numFmtId="0" fontId="8" fillId="0" borderId="31" xfId="36" applyFont="1" applyBorder="1"/>
    <xf numFmtId="0" fontId="8" fillId="0" borderId="27" xfId="36" applyFont="1" applyBorder="1"/>
    <xf numFmtId="0" fontId="14" fillId="0" borderId="27" xfId="36" applyFont="1" applyBorder="1"/>
    <xf numFmtId="2" fontId="8" fillId="0" borderId="27" xfId="36" applyNumberFormat="1" applyFont="1" applyFill="1" applyBorder="1" applyAlignment="1">
      <alignment horizontal="center"/>
    </xf>
    <xf numFmtId="2" fontId="70" fillId="0" borderId="54" xfId="36" applyNumberFormat="1" applyFont="1" applyBorder="1" applyAlignment="1"/>
    <xf numFmtId="2" fontId="64" fillId="0" borderId="54" xfId="36" applyNumberFormat="1" applyFont="1" applyBorder="1" applyAlignment="1"/>
    <xf numFmtId="0" fontId="64" fillId="0" borderId="55" xfId="36" applyFont="1" applyBorder="1"/>
    <xf numFmtId="0" fontId="62" fillId="0" borderId="56" xfId="36" applyFont="1" applyBorder="1"/>
    <xf numFmtId="0" fontId="64" fillId="0" borderId="56" xfId="36" applyFont="1" applyBorder="1"/>
    <xf numFmtId="2" fontId="70" fillId="0" borderId="57" xfId="36" applyNumberFormat="1" applyFont="1" applyBorder="1" applyAlignment="1"/>
    <xf numFmtId="0" fontId="14" fillId="0" borderId="0" xfId="36" applyFont="1" applyBorder="1"/>
    <xf numFmtId="2" fontId="14" fillId="0" borderId="0" xfId="36" applyNumberFormat="1" applyFont="1" applyBorder="1" applyAlignment="1">
      <alignment horizontal="center"/>
    </xf>
    <xf numFmtId="0" fontId="14" fillId="0" borderId="0" xfId="36" applyFont="1" applyFill="1"/>
    <xf numFmtId="0" fontId="8" fillId="0" borderId="42" xfId="36" applyFont="1" applyBorder="1"/>
    <xf numFmtId="0" fontId="8" fillId="0" borderId="41" xfId="36" applyFont="1" applyBorder="1"/>
    <xf numFmtId="0" fontId="8" fillId="0" borderId="15" xfId="36" applyFont="1" applyBorder="1"/>
    <xf numFmtId="0" fontId="8" fillId="0" borderId="58" xfId="36" applyFont="1" applyBorder="1" applyAlignment="1">
      <alignment horizontal="center"/>
    </xf>
    <xf numFmtId="0" fontId="73" fillId="0" borderId="10" xfId="0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" fontId="3" fillId="0" borderId="10" xfId="0" quotePrefix="1" applyNumberFormat="1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center" vertical="center"/>
    </xf>
    <xf numFmtId="17" fontId="3" fillId="0" borderId="10" xfId="0" quotePrefix="1" applyNumberFormat="1" applyFont="1" applyFill="1" applyBorder="1" applyAlignment="1">
      <alignment horizontal="center" vertical="center"/>
    </xf>
    <xf numFmtId="0" fontId="8" fillId="0" borderId="10" xfId="0" quotePrefix="1" applyFont="1" applyFill="1" applyBorder="1" applyAlignment="1">
      <alignment horizontal="center" vertical="center"/>
    </xf>
    <xf numFmtId="16" fontId="8" fillId="0" borderId="10" xfId="0" quotePrefix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vertical="top" wrapText="1"/>
    </xf>
    <xf numFmtId="1" fontId="2" fillId="0" borderId="18" xfId="0" applyNumberFormat="1" applyFont="1" applyBorder="1" applyAlignment="1">
      <alignment vertical="top" wrapText="1"/>
    </xf>
    <xf numFmtId="1" fontId="2" fillId="0" borderId="17" xfId="0" applyNumberFormat="1" applyFont="1" applyBorder="1" applyAlignment="1">
      <alignment vertical="top" wrapText="1"/>
    </xf>
    <xf numFmtId="1" fontId="2" fillId="0" borderId="16" xfId="0" applyNumberFormat="1" applyFont="1" applyBorder="1" applyAlignment="1">
      <alignment vertical="top" wrapText="1"/>
    </xf>
    <xf numFmtId="1" fontId="52" fillId="0" borderId="0" xfId="0" applyNumberFormat="1" applyFont="1" applyAlignment="1">
      <alignment horizontal="left" wrapText="1"/>
    </xf>
    <xf numFmtId="1" fontId="52" fillId="0" borderId="0" xfId="0" applyNumberFormat="1" applyFont="1" applyAlignment="1">
      <alignment horizontal="center" wrapText="1"/>
    </xf>
    <xf numFmtId="1" fontId="52" fillId="0" borderId="0" xfId="0" applyNumberFormat="1" applyFont="1" applyAlignment="1">
      <alignment horizontal="right" wrapText="1"/>
    </xf>
    <xf numFmtId="2" fontId="52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wrapText="1"/>
    </xf>
    <xf numFmtId="167" fontId="10" fillId="0" borderId="0" xfId="0" applyNumberFormat="1" applyFont="1" applyAlignment="1">
      <alignment horizontal="right" wrapText="1"/>
    </xf>
    <xf numFmtId="2" fontId="10" fillId="0" borderId="0" xfId="0" applyNumberFormat="1" applyFont="1" applyAlignment="1">
      <alignment horizontal="right" wrapText="1"/>
    </xf>
    <xf numFmtId="0" fontId="46" fillId="0" borderId="11" xfId="28" applyFont="1" applyBorder="1" applyAlignment="1">
      <alignment vertical="center"/>
    </xf>
    <xf numFmtId="0" fontId="49" fillId="0" borderId="11" xfId="28" applyFont="1" applyBorder="1" applyAlignment="1">
      <alignment vertical="center"/>
    </xf>
    <xf numFmtId="0" fontId="15" fillId="0" borderId="11" xfId="28" applyFont="1" applyBorder="1" applyAlignment="1">
      <alignment vertical="center"/>
    </xf>
    <xf numFmtId="0" fontId="15" fillId="0" borderId="11" xfId="28" applyBorder="1" applyAlignment="1">
      <alignment vertical="center"/>
    </xf>
    <xf numFmtId="0" fontId="15" fillId="25" borderId="21" xfId="28" applyFill="1" applyBorder="1" applyAlignment="1" applyProtection="1">
      <alignment horizontal="right" vertical="center"/>
      <protection locked="0"/>
    </xf>
    <xf numFmtId="0" fontId="43" fillId="25" borderId="22" xfId="41" applyFill="1" applyBorder="1" applyAlignment="1">
      <alignment horizontal="right" vertical="center"/>
    </xf>
    <xf numFmtId="0" fontId="43" fillId="25" borderId="23" xfId="41" applyFill="1" applyBorder="1" applyAlignment="1">
      <alignment horizontal="right" vertical="center"/>
    </xf>
    <xf numFmtId="0" fontId="15" fillId="25" borderId="11" xfId="28" applyFill="1" applyBorder="1" applyAlignment="1" applyProtection="1">
      <alignment vertical="center"/>
      <protection locked="0"/>
    </xf>
    <xf numFmtId="0" fontId="41" fillId="25" borderId="21" xfId="28" applyFont="1" applyFill="1" applyBorder="1" applyAlignment="1" applyProtection="1">
      <alignment vertical="center"/>
      <protection locked="0"/>
    </xf>
    <xf numFmtId="0" fontId="43" fillId="25" borderId="22" xfId="41" applyFill="1" applyBorder="1" applyAlignment="1">
      <alignment vertical="center"/>
    </xf>
    <xf numFmtId="0" fontId="43" fillId="25" borderId="23" xfId="41" applyFill="1" applyBorder="1" applyAlignment="1">
      <alignment vertical="center"/>
    </xf>
    <xf numFmtId="0" fontId="48" fillId="25" borderId="11" xfId="28" applyFont="1" applyFill="1" applyBorder="1" applyAlignment="1" applyProtection="1">
      <alignment vertical="center"/>
      <protection locked="0"/>
    </xf>
    <xf numFmtId="0" fontId="15" fillId="25" borderId="21" xfId="28" applyFill="1" applyBorder="1" applyAlignment="1" applyProtection="1">
      <alignment vertical="center"/>
      <protection locked="0"/>
    </xf>
    <xf numFmtId="0" fontId="48" fillId="25" borderId="21" xfId="28" applyFont="1" applyFill="1" applyBorder="1" applyAlignment="1" applyProtection="1">
      <alignment vertical="center"/>
      <protection locked="0"/>
    </xf>
    <xf numFmtId="0" fontId="35" fillId="25" borderId="22" xfId="41" applyFont="1" applyFill="1" applyBorder="1" applyAlignment="1">
      <alignment vertical="center"/>
    </xf>
    <xf numFmtId="0" fontId="35" fillId="25" borderId="23" xfId="41" applyFont="1" applyFill="1" applyBorder="1" applyAlignment="1">
      <alignment vertical="center"/>
    </xf>
    <xf numFmtId="0" fontId="15" fillId="25" borderId="11" xfId="28" applyFill="1" applyBorder="1" applyAlignment="1" applyProtection="1">
      <alignment horizontal="right" vertical="center"/>
      <protection locked="0"/>
    </xf>
    <xf numFmtId="0" fontId="41" fillId="25" borderId="11" xfId="28" applyFont="1" applyFill="1" applyBorder="1" applyAlignment="1" applyProtection="1">
      <alignment vertical="center"/>
      <protection locked="0"/>
    </xf>
    <xf numFmtId="0" fontId="15" fillId="24" borderId="11" xfId="28" applyFill="1" applyBorder="1" applyAlignment="1" applyProtection="1">
      <alignment horizontal="right" vertical="center"/>
      <protection locked="0"/>
    </xf>
    <xf numFmtId="0" fontId="15" fillId="24" borderId="11" xfId="28" applyFill="1" applyBorder="1" applyAlignment="1" applyProtection="1">
      <alignment vertical="center"/>
      <protection locked="0"/>
    </xf>
    <xf numFmtId="0" fontId="41" fillId="24" borderId="11" xfId="28" applyFont="1" applyFill="1" applyBorder="1" applyAlignment="1" applyProtection="1">
      <alignment vertical="center"/>
      <protection locked="0"/>
    </xf>
    <xf numFmtId="0" fontId="48" fillId="24" borderId="11" xfId="28" applyFont="1" applyFill="1" applyBorder="1" applyAlignment="1" applyProtection="1">
      <alignment vertical="center"/>
      <protection locked="0"/>
    </xf>
    <xf numFmtId="0" fontId="47" fillId="24" borderId="11" xfId="28" applyFont="1" applyFill="1" applyBorder="1" applyAlignment="1" applyProtection="1">
      <alignment vertical="center"/>
      <protection locked="0"/>
    </xf>
    <xf numFmtId="0" fontId="47" fillId="0" borderId="21" xfId="28" applyFont="1" applyBorder="1" applyAlignment="1" applyProtection="1">
      <alignment vertical="center"/>
      <protection locked="0"/>
    </xf>
    <xf numFmtId="0" fontId="43" fillId="0" borderId="23" xfId="41" applyBorder="1" applyAlignment="1">
      <alignment vertical="center"/>
    </xf>
    <xf numFmtId="0" fontId="41" fillId="0" borderId="21" xfId="28" applyFont="1" applyBorder="1" applyAlignment="1" applyProtection="1">
      <alignment vertical="center"/>
      <protection locked="0"/>
    </xf>
    <xf numFmtId="0" fontId="43" fillId="0" borderId="22" xfId="41" applyBorder="1" applyAlignment="1">
      <alignment vertical="center"/>
    </xf>
    <xf numFmtId="0" fontId="48" fillId="0" borderId="21" xfId="28" applyFont="1" applyBorder="1" applyAlignment="1" applyProtection="1">
      <alignment vertical="center"/>
      <protection locked="0"/>
    </xf>
    <xf numFmtId="0" fontId="35" fillId="0" borderId="22" xfId="41" applyFont="1" applyBorder="1" applyAlignment="1">
      <alignment vertical="center"/>
    </xf>
    <xf numFmtId="0" fontId="35" fillId="0" borderId="23" xfId="41" applyFont="1" applyBorder="1" applyAlignment="1">
      <alignment vertical="center"/>
    </xf>
    <xf numFmtId="0" fontId="15" fillId="0" borderId="21" xfId="28" applyBorder="1" applyAlignment="1" applyProtection="1">
      <alignment horizontal="right" vertical="center"/>
      <protection locked="0"/>
    </xf>
    <xf numFmtId="0" fontId="43" fillId="0" borderId="22" xfId="41" applyBorder="1" applyAlignment="1">
      <alignment horizontal="right" vertical="center"/>
    </xf>
    <xf numFmtId="0" fontId="43" fillId="0" borderId="23" xfId="41" applyBorder="1" applyAlignment="1">
      <alignment horizontal="right" vertical="center"/>
    </xf>
    <xf numFmtId="0" fontId="15" fillId="0" borderId="11" xfId="28" applyBorder="1" applyAlignment="1" applyProtection="1">
      <alignment horizontal="right" vertical="center"/>
      <protection locked="0"/>
    </xf>
    <xf numFmtId="0" fontId="47" fillId="0" borderId="11" xfId="28" applyFont="1" applyBorder="1" applyAlignment="1" applyProtection="1">
      <alignment vertical="center"/>
      <protection locked="0"/>
    </xf>
    <xf numFmtId="0" fontId="41" fillId="0" borderId="11" xfId="28" applyFont="1" applyBorder="1" applyAlignment="1" applyProtection="1">
      <alignment vertical="center"/>
      <protection locked="0"/>
    </xf>
    <xf numFmtId="0" fontId="48" fillId="0" borderId="11" xfId="28" applyFont="1" applyBorder="1" applyAlignment="1" applyProtection="1">
      <alignment vertical="center"/>
      <protection locked="0"/>
    </xf>
    <xf numFmtId="0" fontId="45" fillId="31" borderId="11" xfId="28" applyFont="1" applyFill="1" applyBorder="1" applyAlignment="1">
      <alignment vertical="center"/>
    </xf>
    <xf numFmtId="0" fontId="46" fillId="31" borderId="11" xfId="28" applyFont="1" applyFill="1" applyBorder="1" applyAlignment="1">
      <alignment vertical="center"/>
    </xf>
    <xf numFmtId="0" fontId="46" fillId="31" borderId="11" xfId="28" applyFont="1" applyFill="1" applyBorder="1" applyAlignment="1">
      <alignment vertical="center" wrapText="1"/>
    </xf>
    <xf numFmtId="164" fontId="3" fillId="0" borderId="10" xfId="37" applyNumberFormat="1" applyFont="1" applyFill="1" applyBorder="1" applyAlignment="1">
      <alignment horizontal="left" vertical="center" wrapText="1"/>
    </xf>
    <xf numFmtId="0" fontId="6" fillId="0" borderId="24" xfId="42" applyFont="1" applyFill="1" applyBorder="1" applyAlignment="1">
      <alignment horizontal="right" vertical="center"/>
    </xf>
    <xf numFmtId="0" fontId="6" fillId="0" borderId="25" xfId="42" applyFont="1" applyFill="1" applyBorder="1" applyAlignment="1">
      <alignment horizontal="right" vertical="center"/>
    </xf>
    <xf numFmtId="0" fontId="6" fillId="0" borderId="26" xfId="42" applyFont="1" applyFill="1" applyBorder="1" applyAlignment="1">
      <alignment horizontal="right" vertical="center"/>
    </xf>
    <xf numFmtId="0" fontId="1" fillId="0" borderId="10" xfId="42" applyFont="1" applyFill="1" applyBorder="1" applyAlignment="1">
      <alignment horizontal="center" vertical="center"/>
    </xf>
    <xf numFmtId="164" fontId="3" fillId="0" borderId="10" xfId="42" applyNumberFormat="1" applyFont="1" applyFill="1" applyBorder="1" applyAlignment="1">
      <alignment horizontal="left" vertical="center" wrapText="1"/>
    </xf>
    <xf numFmtId="164" fontId="3" fillId="0" borderId="10" xfId="42" applyNumberFormat="1" applyFont="1" applyFill="1" applyBorder="1" applyAlignment="1">
      <alignment vertical="center" wrapText="1"/>
    </xf>
    <xf numFmtId="0" fontId="3" fillId="0" borderId="10" xfId="42" applyFont="1" applyFill="1" applyBorder="1" applyAlignment="1">
      <alignment horizontal="left" vertical="center" wrapText="1"/>
    </xf>
    <xf numFmtId="0" fontId="1" fillId="0" borderId="10" xfId="37" applyFont="1" applyFill="1" applyBorder="1" applyAlignment="1">
      <alignment horizontal="center" vertical="center"/>
    </xf>
    <xf numFmtId="0" fontId="3" fillId="0" borderId="10" xfId="37" applyFont="1" applyFill="1" applyBorder="1" applyAlignment="1">
      <alignment horizontal="left" vertical="center" wrapText="1"/>
    </xf>
    <xf numFmtId="0" fontId="6" fillId="0" borderId="24" xfId="37" applyFont="1" applyFill="1" applyBorder="1" applyAlignment="1">
      <alignment horizontal="right" vertical="center"/>
    </xf>
    <xf numFmtId="0" fontId="6" fillId="0" borderId="25" xfId="37" applyFont="1" applyFill="1" applyBorder="1" applyAlignment="1">
      <alignment horizontal="right" vertical="center"/>
    </xf>
    <xf numFmtId="0" fontId="6" fillId="0" borderId="26" xfId="37" applyFont="1" applyFill="1" applyBorder="1" applyAlignment="1">
      <alignment horizontal="right" vertical="center"/>
    </xf>
    <xf numFmtId="164" fontId="3" fillId="0" borderId="10" xfId="37" applyNumberFormat="1" applyFont="1" applyFill="1" applyBorder="1" applyAlignment="1">
      <alignment vertical="center" wrapText="1"/>
    </xf>
    <xf numFmtId="164" fontId="3" fillId="0" borderId="24" xfId="37" applyNumberFormat="1" applyFont="1" applyFill="1" applyBorder="1" applyAlignment="1">
      <alignment horizontal="left" vertical="center" wrapText="1"/>
    </xf>
    <xf numFmtId="164" fontId="3" fillId="0" borderId="25" xfId="37" applyNumberFormat="1" applyFont="1" applyFill="1" applyBorder="1" applyAlignment="1">
      <alignment horizontal="left" vertical="center" wrapText="1"/>
    </xf>
    <xf numFmtId="164" fontId="3" fillId="0" borderId="26" xfId="37" applyNumberFormat="1" applyFont="1" applyFill="1" applyBorder="1" applyAlignment="1">
      <alignment horizontal="left" vertical="center" wrapText="1"/>
    </xf>
    <xf numFmtId="164" fontId="3" fillId="0" borderId="24" xfId="37" applyNumberFormat="1" applyFont="1" applyFill="1" applyBorder="1" applyAlignment="1">
      <alignment vertical="center" wrapText="1"/>
    </xf>
    <xf numFmtId="164" fontId="3" fillId="0" borderId="25" xfId="37" applyNumberFormat="1" applyFont="1" applyFill="1" applyBorder="1" applyAlignment="1">
      <alignment vertical="center" wrapText="1"/>
    </xf>
    <xf numFmtId="164" fontId="3" fillId="0" borderId="26" xfId="37" applyNumberFormat="1" applyFont="1" applyFill="1" applyBorder="1" applyAlignment="1">
      <alignment vertical="center" wrapText="1"/>
    </xf>
    <xf numFmtId="0" fontId="3" fillId="0" borderId="24" xfId="37" applyFont="1" applyFill="1" applyBorder="1" applyAlignment="1">
      <alignment horizontal="left" vertical="center" wrapText="1"/>
    </xf>
    <xf numFmtId="0" fontId="3" fillId="0" borderId="25" xfId="37" applyFont="1" applyFill="1" applyBorder="1" applyAlignment="1">
      <alignment horizontal="left" vertical="center" wrapText="1"/>
    </xf>
    <xf numFmtId="0" fontId="3" fillId="0" borderId="26" xfId="37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5" fillId="0" borderId="24" xfId="0" applyFont="1" applyFill="1" applyBorder="1" applyAlignment="1">
      <alignment horizontal="right" vertical="center"/>
    </xf>
    <xf numFmtId="0" fontId="75" fillId="0" borderId="25" xfId="0" applyFont="1" applyFill="1" applyBorder="1" applyAlignment="1">
      <alignment horizontal="right" vertical="center"/>
    </xf>
    <xf numFmtId="0" fontId="75" fillId="0" borderId="26" xfId="0" applyFont="1" applyFill="1" applyBorder="1" applyAlignment="1">
      <alignment horizontal="right" vertical="center"/>
    </xf>
    <xf numFmtId="164" fontId="74" fillId="0" borderId="10" xfId="0" applyNumberFormat="1" applyFont="1" applyFill="1" applyBorder="1" applyAlignment="1">
      <alignment vertical="center" wrapText="1"/>
    </xf>
    <xf numFmtId="164" fontId="74" fillId="0" borderId="10" xfId="0" applyNumberFormat="1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164" fontId="3" fillId="0" borderId="24" xfId="0" applyNumberFormat="1" applyFont="1" applyFill="1" applyBorder="1" applyAlignment="1">
      <alignment vertical="center" wrapText="1"/>
    </xf>
    <xf numFmtId="164" fontId="3" fillId="0" borderId="25" xfId="0" applyNumberFormat="1" applyFont="1" applyFill="1" applyBorder="1" applyAlignment="1">
      <alignment vertical="center" wrapText="1"/>
    </xf>
    <xf numFmtId="164" fontId="3" fillId="0" borderId="26" xfId="0" applyNumberFormat="1" applyFont="1" applyFill="1" applyBorder="1" applyAlignment="1">
      <alignment vertical="center" wrapText="1"/>
    </xf>
    <xf numFmtId="164" fontId="3" fillId="0" borderId="24" xfId="0" applyNumberFormat="1" applyFont="1" applyFill="1" applyBorder="1" applyAlignment="1">
      <alignment horizontal="left" vertical="center" wrapText="1"/>
    </xf>
    <xf numFmtId="164" fontId="3" fillId="0" borderId="25" xfId="0" applyNumberFormat="1" applyFont="1" applyFill="1" applyBorder="1" applyAlignment="1">
      <alignment horizontal="left" vertical="center" wrapText="1"/>
    </xf>
    <xf numFmtId="164" fontId="3" fillId="0" borderId="26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4" fillId="0" borderId="0" xfId="36" applyFont="1" applyFill="1"/>
    <xf numFmtId="0" fontId="64" fillId="0" borderId="0" xfId="36" applyFont="1" applyAlignment="1">
      <alignment horizontal="left"/>
    </xf>
    <xf numFmtId="0" fontId="62" fillId="0" borderId="0" xfId="36" applyAlignment="1">
      <alignment horizontal="left"/>
    </xf>
    <xf numFmtId="0" fontId="62" fillId="0" borderId="0" xfId="36" applyAlignment="1"/>
    <xf numFmtId="0" fontId="62" fillId="0" borderId="30" xfId="36" applyFont="1" applyBorder="1" applyAlignment="1"/>
    <xf numFmtId="0" fontId="62" fillId="0" borderId="25" xfId="36" applyFont="1" applyBorder="1" applyAlignment="1"/>
    <xf numFmtId="0" fontId="62" fillId="0" borderId="33" xfId="36" applyFont="1" applyBorder="1" applyAlignment="1"/>
    <xf numFmtId="0" fontId="8" fillId="0" borderId="30" xfId="36" applyFont="1" applyBorder="1" applyAlignment="1">
      <alignment horizontal="center"/>
    </xf>
    <xf numFmtId="0" fontId="8" fillId="0" borderId="25" xfId="36" applyFont="1" applyBorder="1" applyAlignment="1">
      <alignment horizontal="center"/>
    </xf>
    <xf numFmtId="0" fontId="8" fillId="0" borderId="26" xfId="36" applyFont="1" applyBorder="1" applyAlignment="1">
      <alignment horizontal="center"/>
    </xf>
    <xf numFmtId="0" fontId="8" fillId="0" borderId="24" xfId="36" applyFont="1" applyBorder="1" applyAlignment="1">
      <alignment horizontal="center"/>
    </xf>
    <xf numFmtId="0" fontId="62" fillId="0" borderId="25" xfId="36" applyBorder="1" applyAlignment="1"/>
    <xf numFmtId="0" fontId="8" fillId="0" borderId="45" xfId="36" applyFont="1" applyBorder="1" applyAlignment="1">
      <alignment horizontal="center"/>
    </xf>
    <xf numFmtId="0" fontId="8" fillId="0" borderId="46" xfId="36" applyFont="1" applyBorder="1" applyAlignment="1">
      <alignment horizontal="center"/>
    </xf>
    <xf numFmtId="0" fontId="8" fillId="0" borderId="47" xfId="36" applyFont="1" applyBorder="1" applyAlignment="1">
      <alignment horizontal="center"/>
    </xf>
    <xf numFmtId="0" fontId="64" fillId="0" borderId="0" xfId="36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1" fontId="52" fillId="0" borderId="24" xfId="0" applyNumberFormat="1" applyFont="1" applyBorder="1" applyAlignment="1">
      <alignment horizontal="left" vertical="center" wrapText="1"/>
    </xf>
    <xf numFmtId="1" fontId="52" fillId="0" borderId="25" xfId="0" applyNumberFormat="1" applyFont="1" applyBorder="1" applyAlignment="1">
      <alignment horizontal="left" vertical="center" wrapText="1"/>
    </xf>
    <xf numFmtId="1" fontId="52" fillId="0" borderId="26" xfId="0" applyNumberFormat="1" applyFont="1" applyBorder="1" applyAlignment="1">
      <alignment horizontal="left" vertical="center" wrapText="1"/>
    </xf>
    <xf numFmtId="0" fontId="39" fillId="0" borderId="0" xfId="46" applyFont="1" applyAlignment="1">
      <alignment horizontal="center" vertical="center"/>
    </xf>
    <xf numFmtId="0" fontId="39" fillId="0" borderId="27" xfId="46" applyFont="1" applyBorder="1" applyAlignment="1">
      <alignment horizontal="center" vertical="center"/>
    </xf>
    <xf numFmtId="49" fontId="51" fillId="30" borderId="21" xfId="0" applyNumberFormat="1" applyFont="1" applyFill="1" applyBorder="1" applyAlignment="1">
      <alignment horizontal="left" vertical="top" wrapText="1"/>
    </xf>
    <xf numFmtId="49" fontId="51" fillId="30" borderId="22" xfId="0" applyNumberFormat="1" applyFont="1" applyFill="1" applyBorder="1" applyAlignment="1">
      <alignment horizontal="left" vertical="top" wrapText="1"/>
    </xf>
    <xf numFmtId="49" fontId="51" fillId="30" borderId="23" xfId="0" applyNumberFormat="1" applyFont="1" applyFill="1" applyBorder="1" applyAlignment="1">
      <alignment horizontal="left" vertical="top" wrapText="1"/>
    </xf>
    <xf numFmtId="49" fontId="38" fillId="29" borderId="21" xfId="0" applyNumberFormat="1" applyFont="1" applyFill="1" applyBorder="1" applyAlignment="1">
      <alignment horizontal="right" vertical="top" wrapText="1"/>
    </xf>
    <xf numFmtId="49" fontId="38" fillId="29" borderId="22" xfId="0" applyNumberFormat="1" applyFont="1" applyFill="1" applyBorder="1" applyAlignment="1">
      <alignment horizontal="right" vertical="top" wrapText="1"/>
    </xf>
    <xf numFmtId="49" fontId="38" fillId="29" borderId="23" xfId="0" applyNumberFormat="1" applyFont="1" applyFill="1" applyBorder="1" applyAlignment="1">
      <alignment horizontal="right" vertical="top" wrapText="1"/>
    </xf>
    <xf numFmtId="0" fontId="60" fillId="0" borderId="21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2" fontId="60" fillId="0" borderId="12" xfId="0" applyNumberFormat="1" applyFont="1" applyBorder="1" applyAlignment="1">
      <alignment horizontal="center" vertical="top" wrapText="1"/>
    </xf>
    <xf numFmtId="2" fontId="60" fillId="0" borderId="13" xfId="0" applyNumberFormat="1" applyFont="1" applyBorder="1" applyAlignment="1">
      <alignment horizontal="center" vertical="top" wrapText="1"/>
    </xf>
    <xf numFmtId="0" fontId="39" fillId="0" borderId="28" xfId="46" applyFont="1" applyBorder="1" applyAlignment="1">
      <alignment horizontal="center" vertical="center"/>
    </xf>
    <xf numFmtId="0" fontId="40" fillId="0" borderId="27" xfId="45" applyFont="1" applyBorder="1" applyAlignment="1">
      <alignment horizontal="center" vertical="center"/>
    </xf>
    <xf numFmtId="0" fontId="39" fillId="0" borderId="0" xfId="45" applyFont="1" applyAlignment="1">
      <alignment horizontal="center" vertical="center"/>
    </xf>
  </cellXfs>
  <cellStyles count="54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xr:uid="{00000000-0005-0000-0000-00001A000000}"/>
    <cellStyle name="Excel Built-in Normal" xfId="28" xr:uid="{00000000-0005-0000-0000-00001B000000}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xr:uid="{00000000-0005-0000-0000-000022000000}"/>
    <cellStyle name="Normalny" xfId="0" builtinId="0"/>
    <cellStyle name="Normalny_1. Nidzica most -popr. kosztorys inwestorski" xfId="36" xr:uid="{00000000-0005-0000-0000-000024000000}"/>
    <cellStyle name="Normalny_BITUM" xfId="37" xr:uid="{00000000-0005-0000-0000-000025000000}"/>
    <cellStyle name="Normalny_BITUM_1" xfId="38" xr:uid="{00000000-0005-0000-0000-000026000000}"/>
    <cellStyle name="Normalny_droga nr 650" xfId="39" xr:uid="{00000000-0005-0000-0000-000027000000}"/>
    <cellStyle name="Normalny_Kanalizacja" xfId="40" xr:uid="{00000000-0005-0000-0000-000028000000}"/>
    <cellStyle name="Normalny_Kopia Xl0000000" xfId="41" xr:uid="{00000000-0005-0000-0000-000029000000}"/>
    <cellStyle name="Normalny_KOSTKA" xfId="42" xr:uid="{00000000-0005-0000-0000-00002A000000}"/>
    <cellStyle name="Normalny_Morąg przebudowa sieci" xfId="43" xr:uid="{00000000-0005-0000-0000-00002B000000}"/>
    <cellStyle name="Normalny_Netto Morąg" xfId="44" xr:uid="{00000000-0005-0000-0000-00002C000000}"/>
    <cellStyle name="Normalny_OŚWIETLENIE INWESTORSKI" xfId="45" xr:uid="{00000000-0005-0000-0000-00002D000000}"/>
    <cellStyle name="Normalny_Xl0000000" xfId="46" xr:uid="{00000000-0005-0000-0000-00002E000000}"/>
    <cellStyle name="Obliczenia" xfId="47" builtinId="22" customBuiltin="1"/>
    <cellStyle name="Suma" xfId="48" builtinId="25" customBuiltin="1"/>
    <cellStyle name="Tekst objaśnienia" xfId="49" builtinId="53" customBuiltin="1"/>
    <cellStyle name="Tekst ostrzeżenia" xfId="50" builtinId="11" customBuiltin="1"/>
    <cellStyle name="Tytuł" xfId="51" builtinId="15" customBuiltin="1"/>
    <cellStyle name="Uwaga" xfId="52" builtinId="10" customBuiltin="1"/>
    <cellStyle name="Złe" xfId="53" xr:uid="{00000000-0005-0000-0000-00003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workbookViewId="0">
      <selection activeCell="AA26" sqref="AA26"/>
    </sheetView>
  </sheetViews>
  <sheetFormatPr defaultColWidth="8.85546875" defaultRowHeight="15"/>
  <cols>
    <col min="1" max="48" width="2.85546875" style="52" customWidth="1"/>
    <col min="49" max="16384" width="8.85546875" style="52"/>
  </cols>
  <sheetData>
    <row r="1" spans="1:48">
      <c r="A1" s="453" t="s">
        <v>546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</row>
    <row r="2" spans="1:48">
      <c r="A2" s="454" t="s">
        <v>394</v>
      </c>
      <c r="B2" s="454"/>
      <c r="C2" s="454" t="s">
        <v>547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 t="s">
        <v>548</v>
      </c>
      <c r="V2" s="454"/>
      <c r="W2" s="454"/>
      <c r="X2" s="454"/>
      <c r="Y2" s="454"/>
      <c r="Z2" s="454"/>
      <c r="AA2" s="454"/>
      <c r="AB2" s="454"/>
      <c r="AC2" s="454"/>
      <c r="AD2" s="454"/>
      <c r="AE2" s="455" t="s">
        <v>549</v>
      </c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 t="s">
        <v>550</v>
      </c>
      <c r="AQ2" s="455"/>
      <c r="AR2" s="455"/>
      <c r="AS2" s="455"/>
      <c r="AT2" s="455"/>
      <c r="AU2" s="455"/>
      <c r="AV2" s="455"/>
    </row>
    <row r="3" spans="1:48">
      <c r="A3" s="450">
        <v>1</v>
      </c>
      <c r="B3" s="450"/>
      <c r="C3" s="451" t="s">
        <v>551</v>
      </c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2">
        <v>984520.92</v>
      </c>
      <c r="V3" s="452"/>
      <c r="W3" s="452"/>
      <c r="X3" s="452"/>
      <c r="Y3" s="452"/>
      <c r="Z3" s="452"/>
      <c r="AA3" s="452"/>
      <c r="AB3" s="452"/>
      <c r="AC3" s="452"/>
      <c r="AD3" s="452"/>
      <c r="AE3" s="452">
        <v>0</v>
      </c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49" t="s">
        <v>552</v>
      </c>
      <c r="AQ3" s="449"/>
      <c r="AR3" s="449"/>
      <c r="AS3" s="449"/>
      <c r="AT3" s="449"/>
      <c r="AU3" s="449"/>
      <c r="AV3" s="449"/>
    </row>
    <row r="4" spans="1:48">
      <c r="A4" s="439">
        <v>2</v>
      </c>
      <c r="B4" s="440"/>
      <c r="C4" s="441" t="s">
        <v>553</v>
      </c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0"/>
      <c r="U4" s="443">
        <v>0</v>
      </c>
      <c r="V4" s="444"/>
      <c r="W4" s="444"/>
      <c r="X4" s="444"/>
      <c r="Y4" s="444"/>
      <c r="Z4" s="444"/>
      <c r="AA4" s="444"/>
      <c r="AB4" s="444"/>
      <c r="AC4" s="444"/>
      <c r="AD4" s="445"/>
      <c r="AE4" s="443">
        <v>7804.47</v>
      </c>
      <c r="AF4" s="444"/>
      <c r="AG4" s="444"/>
      <c r="AH4" s="444"/>
      <c r="AI4" s="444"/>
      <c r="AJ4" s="444"/>
      <c r="AK4" s="444"/>
      <c r="AL4" s="444"/>
      <c r="AM4" s="444"/>
      <c r="AN4" s="444"/>
      <c r="AO4" s="445"/>
      <c r="AP4" s="449" t="s">
        <v>554</v>
      </c>
      <c r="AQ4" s="449"/>
      <c r="AR4" s="449"/>
      <c r="AS4" s="449"/>
      <c r="AT4" s="449"/>
      <c r="AU4" s="449"/>
      <c r="AV4" s="449"/>
    </row>
    <row r="5" spans="1:48">
      <c r="A5" s="439">
        <v>3</v>
      </c>
      <c r="B5" s="440"/>
      <c r="C5" s="441" t="s">
        <v>555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0"/>
      <c r="U5" s="443">
        <v>0</v>
      </c>
      <c r="V5" s="444"/>
      <c r="W5" s="444"/>
      <c r="X5" s="444"/>
      <c r="Y5" s="444"/>
      <c r="Z5" s="444"/>
      <c r="AA5" s="444"/>
      <c r="AB5" s="444"/>
      <c r="AC5" s="444"/>
      <c r="AD5" s="445"/>
      <c r="AE5" s="443">
        <v>39392.44</v>
      </c>
      <c r="AF5" s="444"/>
      <c r="AG5" s="444"/>
      <c r="AH5" s="444"/>
      <c r="AI5" s="444"/>
      <c r="AJ5" s="444"/>
      <c r="AK5" s="444"/>
      <c r="AL5" s="444"/>
      <c r="AM5" s="444"/>
      <c r="AN5" s="444"/>
      <c r="AO5" s="445"/>
      <c r="AP5" s="446" t="s">
        <v>554</v>
      </c>
      <c r="AQ5" s="447"/>
      <c r="AR5" s="447"/>
      <c r="AS5" s="447"/>
      <c r="AT5" s="447"/>
      <c r="AU5" s="447"/>
      <c r="AV5" s="448"/>
    </row>
    <row r="6" spans="1:48">
      <c r="A6" s="439">
        <v>4</v>
      </c>
      <c r="B6" s="440"/>
      <c r="C6" s="441" t="s">
        <v>556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0"/>
      <c r="U6" s="443">
        <v>657107.44999999995</v>
      </c>
      <c r="V6" s="444"/>
      <c r="W6" s="444"/>
      <c r="X6" s="444"/>
      <c r="Y6" s="444"/>
      <c r="Z6" s="444"/>
      <c r="AA6" s="444"/>
      <c r="AB6" s="444"/>
      <c r="AC6" s="444"/>
      <c r="AD6" s="445"/>
      <c r="AE6" s="443">
        <v>0</v>
      </c>
      <c r="AF6" s="444"/>
      <c r="AG6" s="444"/>
      <c r="AH6" s="444"/>
      <c r="AI6" s="444"/>
      <c r="AJ6" s="444"/>
      <c r="AK6" s="444"/>
      <c r="AL6" s="444"/>
      <c r="AM6" s="444"/>
      <c r="AN6" s="444"/>
      <c r="AO6" s="445"/>
      <c r="AP6" s="446" t="s">
        <v>554</v>
      </c>
      <c r="AQ6" s="447"/>
      <c r="AR6" s="447"/>
      <c r="AS6" s="447"/>
      <c r="AT6" s="447"/>
      <c r="AU6" s="447"/>
      <c r="AV6" s="448"/>
    </row>
    <row r="7" spans="1:48">
      <c r="A7" s="439">
        <v>5</v>
      </c>
      <c r="B7" s="440"/>
      <c r="C7" s="441" t="s">
        <v>557</v>
      </c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0"/>
      <c r="U7" s="443">
        <v>115459.02</v>
      </c>
      <c r="V7" s="444"/>
      <c r="W7" s="444"/>
      <c r="X7" s="444"/>
      <c r="Y7" s="444"/>
      <c r="Z7" s="444"/>
      <c r="AA7" s="444"/>
      <c r="AB7" s="444"/>
      <c r="AC7" s="444"/>
      <c r="AD7" s="445"/>
      <c r="AE7" s="443">
        <v>0</v>
      </c>
      <c r="AF7" s="444"/>
      <c r="AG7" s="444"/>
      <c r="AH7" s="444"/>
      <c r="AI7" s="444"/>
      <c r="AJ7" s="444"/>
      <c r="AK7" s="444"/>
      <c r="AL7" s="444"/>
      <c r="AM7" s="444"/>
      <c r="AN7" s="444"/>
      <c r="AO7" s="445"/>
      <c r="AP7" s="446" t="s">
        <v>558</v>
      </c>
      <c r="AQ7" s="447"/>
      <c r="AR7" s="447"/>
      <c r="AS7" s="447"/>
      <c r="AT7" s="447"/>
      <c r="AU7" s="447"/>
      <c r="AV7" s="448"/>
    </row>
    <row r="8" spans="1:48" s="53" customFormat="1">
      <c r="A8" s="438">
        <v>6</v>
      </c>
      <c r="B8" s="438"/>
      <c r="C8" s="436" t="s">
        <v>559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7">
        <v>920354.02</v>
      </c>
      <c r="V8" s="437"/>
      <c r="W8" s="437"/>
      <c r="X8" s="437"/>
      <c r="Y8" s="437"/>
      <c r="Z8" s="437"/>
      <c r="AA8" s="437"/>
      <c r="AB8" s="437"/>
      <c r="AC8" s="437"/>
      <c r="AD8" s="437"/>
      <c r="AE8" s="437">
        <v>0</v>
      </c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4" t="s">
        <v>560</v>
      </c>
      <c r="AQ8" s="434"/>
      <c r="AR8" s="434"/>
      <c r="AS8" s="434"/>
      <c r="AT8" s="434"/>
      <c r="AU8" s="434"/>
      <c r="AV8" s="434"/>
    </row>
    <row r="9" spans="1:48" s="53" customFormat="1">
      <c r="A9" s="438">
        <v>7</v>
      </c>
      <c r="B9" s="438"/>
      <c r="C9" s="436" t="s">
        <v>561</v>
      </c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7">
        <v>0</v>
      </c>
      <c r="V9" s="437"/>
      <c r="W9" s="437"/>
      <c r="X9" s="437"/>
      <c r="Y9" s="437"/>
      <c r="Z9" s="437"/>
      <c r="AA9" s="437"/>
      <c r="AB9" s="437"/>
      <c r="AC9" s="437"/>
      <c r="AD9" s="437"/>
      <c r="AE9" s="437">
        <v>28540.06</v>
      </c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4" t="s">
        <v>560</v>
      </c>
      <c r="AQ9" s="434"/>
      <c r="AR9" s="434"/>
      <c r="AS9" s="434"/>
      <c r="AT9" s="434"/>
      <c r="AU9" s="434"/>
      <c r="AV9" s="434"/>
    </row>
    <row r="10" spans="1:48" s="53" customFormat="1">
      <c r="A10" s="435">
        <v>8</v>
      </c>
      <c r="B10" s="435"/>
      <c r="C10" s="436" t="s">
        <v>562</v>
      </c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7">
        <v>0</v>
      </c>
      <c r="V10" s="437"/>
      <c r="W10" s="437"/>
      <c r="X10" s="437"/>
      <c r="Y10" s="437"/>
      <c r="Z10" s="437"/>
      <c r="AA10" s="437"/>
      <c r="AB10" s="437"/>
      <c r="AC10" s="437"/>
      <c r="AD10" s="437"/>
      <c r="AE10" s="437">
        <v>21108.57</v>
      </c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4" t="s">
        <v>560</v>
      </c>
      <c r="AQ10" s="434"/>
      <c r="AR10" s="434"/>
      <c r="AS10" s="434"/>
      <c r="AT10" s="434"/>
      <c r="AU10" s="434"/>
      <c r="AV10" s="434"/>
    </row>
    <row r="11" spans="1:48" s="53" customFormat="1">
      <c r="A11" s="435">
        <v>9</v>
      </c>
      <c r="B11" s="435"/>
      <c r="C11" s="436" t="s">
        <v>563</v>
      </c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>
        <v>662810.05000000005</v>
      </c>
      <c r="V11" s="437"/>
      <c r="W11" s="437"/>
      <c r="X11" s="437"/>
      <c r="Y11" s="437"/>
      <c r="Z11" s="437"/>
      <c r="AA11" s="437"/>
      <c r="AB11" s="437"/>
      <c r="AC11" s="437"/>
      <c r="AD11" s="437"/>
      <c r="AE11" s="437">
        <v>0</v>
      </c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4" t="s">
        <v>564</v>
      </c>
      <c r="AQ11" s="434"/>
      <c r="AR11" s="434"/>
      <c r="AS11" s="434"/>
      <c r="AT11" s="434"/>
      <c r="AU11" s="434"/>
      <c r="AV11" s="434"/>
    </row>
    <row r="12" spans="1:48" s="53" customFormat="1">
      <c r="A12" s="435">
        <v>10</v>
      </c>
      <c r="B12" s="435"/>
      <c r="C12" s="436" t="s">
        <v>565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7">
        <v>94670.86</v>
      </c>
      <c r="V12" s="437"/>
      <c r="W12" s="437"/>
      <c r="X12" s="437"/>
      <c r="Y12" s="437"/>
      <c r="Z12" s="437"/>
      <c r="AA12" s="437"/>
      <c r="AB12" s="437"/>
      <c r="AC12" s="437"/>
      <c r="AD12" s="437"/>
      <c r="AE12" s="437">
        <v>0</v>
      </c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4" t="s">
        <v>564</v>
      </c>
      <c r="AQ12" s="434"/>
      <c r="AR12" s="434"/>
      <c r="AS12" s="434"/>
      <c r="AT12" s="434"/>
      <c r="AU12" s="434"/>
      <c r="AV12" s="434"/>
    </row>
    <row r="13" spans="1:48" s="54" customFormat="1">
      <c r="A13" s="423">
        <v>11</v>
      </c>
      <c r="B13" s="423"/>
      <c r="C13" s="433" t="s">
        <v>566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27">
        <v>1047274.16</v>
      </c>
      <c r="V13" s="427"/>
      <c r="W13" s="427"/>
      <c r="X13" s="427"/>
      <c r="Y13" s="427"/>
      <c r="Z13" s="427"/>
      <c r="AA13" s="427"/>
      <c r="AB13" s="427"/>
      <c r="AC13" s="427"/>
      <c r="AD13" s="427"/>
      <c r="AE13" s="427">
        <v>0</v>
      </c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32" t="s">
        <v>567</v>
      </c>
      <c r="AQ13" s="432"/>
      <c r="AR13" s="432"/>
      <c r="AS13" s="432"/>
      <c r="AT13" s="432"/>
      <c r="AU13" s="432"/>
      <c r="AV13" s="432"/>
    </row>
    <row r="14" spans="1:48" s="54" customFormat="1">
      <c r="A14" s="423">
        <v>12</v>
      </c>
      <c r="B14" s="423"/>
      <c r="C14" s="424" t="s">
        <v>568</v>
      </c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6"/>
      <c r="U14" s="427">
        <v>0</v>
      </c>
      <c r="V14" s="427"/>
      <c r="W14" s="427"/>
      <c r="X14" s="427"/>
      <c r="Y14" s="427"/>
      <c r="Z14" s="427"/>
      <c r="AA14" s="427"/>
      <c r="AB14" s="427"/>
      <c r="AC14" s="427"/>
      <c r="AD14" s="427"/>
      <c r="AE14" s="427">
        <v>6604.65</v>
      </c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32" t="s">
        <v>567</v>
      </c>
      <c r="AQ14" s="432"/>
      <c r="AR14" s="432"/>
      <c r="AS14" s="432"/>
      <c r="AT14" s="432"/>
      <c r="AU14" s="432"/>
      <c r="AV14" s="432"/>
    </row>
    <row r="15" spans="1:48" s="54" customFormat="1">
      <c r="A15" s="423">
        <v>13</v>
      </c>
      <c r="B15" s="423"/>
      <c r="C15" s="424" t="s">
        <v>569</v>
      </c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6"/>
      <c r="U15" s="427">
        <v>0</v>
      </c>
      <c r="V15" s="427"/>
      <c r="W15" s="427"/>
      <c r="X15" s="427"/>
      <c r="Y15" s="427"/>
      <c r="Z15" s="427"/>
      <c r="AA15" s="427"/>
      <c r="AB15" s="427"/>
      <c r="AC15" s="427"/>
      <c r="AD15" s="427"/>
      <c r="AE15" s="427">
        <v>20193.13</v>
      </c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32" t="s">
        <v>570</v>
      </c>
      <c r="AQ15" s="432"/>
      <c r="AR15" s="432"/>
      <c r="AS15" s="432"/>
      <c r="AT15" s="432"/>
      <c r="AU15" s="432"/>
      <c r="AV15" s="432"/>
    </row>
    <row r="16" spans="1:48" s="54" customFormat="1">
      <c r="A16" s="423">
        <v>14</v>
      </c>
      <c r="B16" s="423"/>
      <c r="C16" s="424" t="s">
        <v>571</v>
      </c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6"/>
      <c r="U16" s="427">
        <v>1369463.31</v>
      </c>
      <c r="V16" s="427"/>
      <c r="W16" s="427"/>
      <c r="X16" s="427"/>
      <c r="Y16" s="427"/>
      <c r="Z16" s="427"/>
      <c r="AA16" s="427"/>
      <c r="AB16" s="427"/>
      <c r="AC16" s="427"/>
      <c r="AD16" s="427"/>
      <c r="AE16" s="427">
        <v>0</v>
      </c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32" t="s">
        <v>572</v>
      </c>
      <c r="AQ16" s="432"/>
      <c r="AR16" s="432"/>
      <c r="AS16" s="432"/>
      <c r="AT16" s="432"/>
      <c r="AU16" s="432"/>
      <c r="AV16" s="432"/>
    </row>
    <row r="17" spans="1:48" s="54" customFormat="1">
      <c r="A17" s="428">
        <v>15</v>
      </c>
      <c r="B17" s="426"/>
      <c r="C17" s="424" t="s">
        <v>573</v>
      </c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6"/>
      <c r="U17" s="429">
        <v>123340.21</v>
      </c>
      <c r="V17" s="430"/>
      <c r="W17" s="430"/>
      <c r="X17" s="430"/>
      <c r="Y17" s="430"/>
      <c r="Z17" s="430"/>
      <c r="AA17" s="430"/>
      <c r="AB17" s="430"/>
      <c r="AC17" s="430"/>
      <c r="AD17" s="431"/>
      <c r="AE17" s="429">
        <v>0</v>
      </c>
      <c r="AF17" s="430"/>
      <c r="AG17" s="430"/>
      <c r="AH17" s="430"/>
      <c r="AI17" s="430"/>
      <c r="AJ17" s="430"/>
      <c r="AK17" s="430"/>
      <c r="AL17" s="430"/>
      <c r="AM17" s="430"/>
      <c r="AN17" s="430"/>
      <c r="AO17" s="431"/>
      <c r="AP17" s="420" t="s">
        <v>574</v>
      </c>
      <c r="AQ17" s="421"/>
      <c r="AR17" s="421"/>
      <c r="AS17" s="421"/>
      <c r="AT17" s="421"/>
      <c r="AU17" s="421"/>
      <c r="AV17" s="422"/>
    </row>
    <row r="18" spans="1:48" s="54" customFormat="1">
      <c r="A18" s="423">
        <v>16</v>
      </c>
      <c r="B18" s="423"/>
      <c r="C18" s="424" t="s">
        <v>575</v>
      </c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6"/>
      <c r="U18" s="427">
        <v>0</v>
      </c>
      <c r="V18" s="427"/>
      <c r="W18" s="427"/>
      <c r="X18" s="427"/>
      <c r="Y18" s="427"/>
      <c r="Z18" s="427"/>
      <c r="AA18" s="427"/>
      <c r="AB18" s="427"/>
      <c r="AC18" s="427"/>
      <c r="AD18" s="427"/>
      <c r="AE18" s="427">
        <v>119500</v>
      </c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32" t="s">
        <v>574</v>
      </c>
      <c r="AQ18" s="432"/>
      <c r="AR18" s="432"/>
      <c r="AS18" s="432"/>
      <c r="AT18" s="432"/>
      <c r="AU18" s="432"/>
      <c r="AV18" s="432"/>
    </row>
    <row r="19" spans="1:48">
      <c r="A19" s="418" t="s">
        <v>576</v>
      </c>
      <c r="B19" s="418"/>
      <c r="C19" s="418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7">
        <f>SUM(U3:AD18)</f>
        <v>5974999.9999999991</v>
      </c>
      <c r="V19" s="417"/>
      <c r="W19" s="417"/>
      <c r="X19" s="417"/>
      <c r="Y19" s="417"/>
      <c r="Z19" s="417"/>
      <c r="AA19" s="417"/>
      <c r="AB19" s="417"/>
      <c r="AC19" s="417"/>
      <c r="AD19" s="417"/>
      <c r="AE19" s="417">
        <f>SUM(AE3:AO18)</f>
        <v>243143.32</v>
      </c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6" t="s">
        <v>577</v>
      </c>
      <c r="AQ19" s="416"/>
      <c r="AR19" s="416"/>
      <c r="AS19" s="417">
        <f>SUM(U19,AE19)</f>
        <v>6218143.3199999994</v>
      </c>
      <c r="AT19" s="417"/>
      <c r="AU19" s="417"/>
      <c r="AV19" s="417"/>
    </row>
    <row r="26" spans="1:48" hidden="1"/>
  </sheetData>
  <mergeCells count="92">
    <mergeCell ref="A1:AV1"/>
    <mergeCell ref="A2:B2"/>
    <mergeCell ref="C2:T2"/>
    <mergeCell ref="U2:AD2"/>
    <mergeCell ref="AE2:AO2"/>
    <mergeCell ref="AP2:AV2"/>
    <mergeCell ref="AP4:AV4"/>
    <mergeCell ref="A3:B3"/>
    <mergeCell ref="C3:T3"/>
    <mergeCell ref="U3:AD3"/>
    <mergeCell ref="AE3:AO3"/>
    <mergeCell ref="AP3:AV3"/>
    <mergeCell ref="A4:B4"/>
    <mergeCell ref="C4:T4"/>
    <mergeCell ref="U4:AD4"/>
    <mergeCell ref="AE4:AO4"/>
    <mergeCell ref="AP6:AV6"/>
    <mergeCell ref="A5:B5"/>
    <mergeCell ref="C5:T5"/>
    <mergeCell ref="U5:AD5"/>
    <mergeCell ref="AE5:AO5"/>
    <mergeCell ref="AP5:AV5"/>
    <mergeCell ref="A6:B6"/>
    <mergeCell ref="C6:T6"/>
    <mergeCell ref="U6:AD6"/>
    <mergeCell ref="AE6:AO6"/>
    <mergeCell ref="AP8:AV8"/>
    <mergeCell ref="A7:B7"/>
    <mergeCell ref="C7:T7"/>
    <mergeCell ref="U7:AD7"/>
    <mergeCell ref="AE7:AO7"/>
    <mergeCell ref="AP7:AV7"/>
    <mergeCell ref="A8:B8"/>
    <mergeCell ref="C8:T8"/>
    <mergeCell ref="U8:AD8"/>
    <mergeCell ref="AE8:AO8"/>
    <mergeCell ref="AP10:AV10"/>
    <mergeCell ref="A9:B9"/>
    <mergeCell ref="C9:T9"/>
    <mergeCell ref="U9:AD9"/>
    <mergeCell ref="AE9:AO9"/>
    <mergeCell ref="AP9:AV9"/>
    <mergeCell ref="A10:B10"/>
    <mergeCell ref="C10:T10"/>
    <mergeCell ref="U10:AD10"/>
    <mergeCell ref="AE10:AO10"/>
    <mergeCell ref="AP12:AV12"/>
    <mergeCell ref="A11:B11"/>
    <mergeCell ref="C11:T11"/>
    <mergeCell ref="U11:AD11"/>
    <mergeCell ref="AE11:AO11"/>
    <mergeCell ref="AP11:AV11"/>
    <mergeCell ref="A12:B12"/>
    <mergeCell ref="C12:T12"/>
    <mergeCell ref="U12:AD12"/>
    <mergeCell ref="AE12:AO12"/>
    <mergeCell ref="AP14:AV14"/>
    <mergeCell ref="A13:B13"/>
    <mergeCell ref="C13:T13"/>
    <mergeCell ref="U13:AD13"/>
    <mergeCell ref="AE13:AO13"/>
    <mergeCell ref="AP13:AV13"/>
    <mergeCell ref="A14:B14"/>
    <mergeCell ref="C14:T14"/>
    <mergeCell ref="U14:AD14"/>
    <mergeCell ref="AE14:AO14"/>
    <mergeCell ref="AP16:AV16"/>
    <mergeCell ref="A15:B15"/>
    <mergeCell ref="C15:T15"/>
    <mergeCell ref="U15:AD15"/>
    <mergeCell ref="AE15:AO15"/>
    <mergeCell ref="AP15:AV15"/>
    <mergeCell ref="A16:B16"/>
    <mergeCell ref="C16:T16"/>
    <mergeCell ref="U16:AD16"/>
    <mergeCell ref="AE16:AO16"/>
    <mergeCell ref="AP17:AV17"/>
    <mergeCell ref="A18:B18"/>
    <mergeCell ref="C18:T18"/>
    <mergeCell ref="U18:AD18"/>
    <mergeCell ref="AE18:AO18"/>
    <mergeCell ref="A17:B17"/>
    <mergeCell ref="C17:T17"/>
    <mergeCell ref="U17:AD17"/>
    <mergeCell ref="AE17:AO17"/>
    <mergeCell ref="AP18:AV18"/>
    <mergeCell ref="AP19:AR19"/>
    <mergeCell ref="AS19:AV19"/>
    <mergeCell ref="A19:C19"/>
    <mergeCell ref="D19:T19"/>
    <mergeCell ref="U19:AD19"/>
    <mergeCell ref="AE19:AO19"/>
  </mergeCells>
  <phoneticPr fontId="4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"/>
  <dimension ref="A1:J141"/>
  <sheetViews>
    <sheetView showGridLines="0" topLeftCell="A33" zoomScaleNormal="100" workbookViewId="0">
      <selection activeCell="E68" sqref="E68"/>
    </sheetView>
  </sheetViews>
  <sheetFormatPr defaultColWidth="8.85546875" defaultRowHeight="12.75"/>
  <cols>
    <col min="1" max="1" width="6.5703125" style="45" bestFit="1" customWidth="1"/>
    <col min="2" max="2" width="23" style="45" bestFit="1" customWidth="1"/>
    <col min="3" max="3" width="59.140625" style="46" bestFit="1" customWidth="1"/>
    <col min="4" max="4" width="9.42578125" style="45" bestFit="1" customWidth="1"/>
    <col min="5" max="5" width="18.28515625" style="104" bestFit="1" customWidth="1"/>
    <col min="6" max="6" width="7.42578125" style="47" bestFit="1" customWidth="1"/>
    <col min="7" max="7" width="9.140625" style="47" bestFit="1" customWidth="1"/>
    <col min="8" max="8" width="8.85546875" style="46" hidden="1" customWidth="1"/>
    <col min="9" max="9" width="7.7109375" style="41" hidden="1" customWidth="1"/>
    <col min="10" max="10" width="8.85546875" style="40" hidden="1" customWidth="1"/>
    <col min="11" max="16384" width="8.85546875" style="24"/>
  </cols>
  <sheetData>
    <row r="1" spans="1:10" ht="14.25">
      <c r="A1" s="536" t="s">
        <v>1071</v>
      </c>
      <c r="B1" s="536"/>
      <c r="C1" s="536"/>
      <c r="D1" s="536"/>
      <c r="E1" s="536"/>
      <c r="F1" s="536"/>
      <c r="G1" s="536"/>
    </row>
    <row r="2" spans="1:10" ht="14.25">
      <c r="A2" s="551" t="s">
        <v>303</v>
      </c>
      <c r="B2" s="551"/>
      <c r="C2" s="551"/>
      <c r="D2" s="551"/>
      <c r="E2" s="551"/>
      <c r="F2" s="551"/>
      <c r="G2" s="551"/>
    </row>
    <row r="3" spans="1:10">
      <c r="A3" s="547" t="s">
        <v>394</v>
      </c>
      <c r="B3" s="547" t="s">
        <v>484</v>
      </c>
      <c r="C3" s="547" t="s">
        <v>485</v>
      </c>
      <c r="D3" s="547" t="s">
        <v>731</v>
      </c>
      <c r="E3" s="549" t="s">
        <v>486</v>
      </c>
      <c r="F3" s="98" t="s">
        <v>487</v>
      </c>
      <c r="G3" s="98" t="s">
        <v>488</v>
      </c>
      <c r="J3" s="67"/>
    </row>
    <row r="4" spans="1:10">
      <c r="A4" s="548"/>
      <c r="B4" s="548"/>
      <c r="C4" s="548"/>
      <c r="D4" s="548"/>
      <c r="E4" s="550"/>
      <c r="F4" s="99" t="s">
        <v>489</v>
      </c>
      <c r="G4" s="99" t="s">
        <v>489</v>
      </c>
      <c r="J4" s="67"/>
    </row>
    <row r="5" spans="1:10">
      <c r="A5" s="93">
        <v>1</v>
      </c>
      <c r="B5" s="544" t="s">
        <v>732</v>
      </c>
      <c r="C5" s="546"/>
      <c r="D5" s="92"/>
      <c r="E5" s="100"/>
      <c r="F5" s="101"/>
      <c r="G5" s="101"/>
      <c r="J5" s="67"/>
    </row>
    <row r="6" spans="1:10">
      <c r="A6" s="93" t="s">
        <v>544</v>
      </c>
      <c r="B6" s="544" t="s">
        <v>490</v>
      </c>
      <c r="C6" s="546"/>
      <c r="D6" s="92"/>
      <c r="E6" s="100"/>
      <c r="F6" s="101"/>
      <c r="G6" s="101"/>
      <c r="J6" s="67"/>
    </row>
    <row r="7" spans="1:10" ht="21">
      <c r="A7" s="95" t="s">
        <v>733</v>
      </c>
      <c r="B7" s="96" t="s">
        <v>491</v>
      </c>
      <c r="C7" s="96" t="s">
        <v>492</v>
      </c>
      <c r="D7" s="97" t="s">
        <v>458</v>
      </c>
      <c r="E7" s="102" t="s">
        <v>845</v>
      </c>
      <c r="F7" s="103"/>
      <c r="G7" s="103"/>
      <c r="J7" s="67"/>
    </row>
    <row r="8" spans="1:10">
      <c r="A8" s="93" t="s">
        <v>586</v>
      </c>
      <c r="B8" s="544" t="s">
        <v>493</v>
      </c>
      <c r="C8" s="546"/>
      <c r="D8" s="92"/>
      <c r="E8" s="100"/>
      <c r="F8" s="101"/>
      <c r="G8" s="101"/>
      <c r="J8" s="67"/>
    </row>
    <row r="9" spans="1:10" ht="21">
      <c r="A9" s="95" t="s">
        <v>735</v>
      </c>
      <c r="B9" s="96" t="s">
        <v>494</v>
      </c>
      <c r="C9" s="96" t="s">
        <v>736</v>
      </c>
      <c r="D9" s="97" t="s">
        <v>495</v>
      </c>
      <c r="E9" s="102" t="s">
        <v>846</v>
      </c>
      <c r="F9" s="103"/>
      <c r="G9" s="103"/>
      <c r="J9" s="67"/>
    </row>
    <row r="10" spans="1:10" ht="21">
      <c r="A10" s="95" t="s">
        <v>737</v>
      </c>
      <c r="B10" s="96" t="s">
        <v>738</v>
      </c>
      <c r="C10" s="96" t="s">
        <v>739</v>
      </c>
      <c r="D10" s="97" t="s">
        <v>495</v>
      </c>
      <c r="E10" s="102">
        <v>96.56</v>
      </c>
      <c r="F10" s="103"/>
      <c r="G10" s="103"/>
      <c r="J10" s="67"/>
    </row>
    <row r="11" spans="1:10" ht="21">
      <c r="A11" s="95" t="s">
        <v>740</v>
      </c>
      <c r="B11" s="96" t="s">
        <v>496</v>
      </c>
      <c r="C11" s="96" t="s">
        <v>741</v>
      </c>
      <c r="D11" s="97" t="s">
        <v>495</v>
      </c>
      <c r="E11" s="102" t="s">
        <v>847</v>
      </c>
      <c r="F11" s="103"/>
      <c r="G11" s="103"/>
      <c r="J11" s="67"/>
    </row>
    <row r="12" spans="1:10" ht="21">
      <c r="A12" s="95" t="s">
        <v>742</v>
      </c>
      <c r="B12" s="96" t="s">
        <v>497</v>
      </c>
      <c r="C12" s="96" t="s">
        <v>743</v>
      </c>
      <c r="D12" s="97" t="s">
        <v>495</v>
      </c>
      <c r="E12" s="102" t="s">
        <v>848</v>
      </c>
      <c r="F12" s="103"/>
      <c r="G12" s="103"/>
      <c r="J12" s="67"/>
    </row>
    <row r="13" spans="1:10" ht="21">
      <c r="A13" s="95" t="s">
        <v>744</v>
      </c>
      <c r="B13" s="96" t="s">
        <v>498</v>
      </c>
      <c r="C13" s="96" t="s">
        <v>745</v>
      </c>
      <c r="D13" s="97" t="s">
        <v>300</v>
      </c>
      <c r="E13" s="102">
        <v>55</v>
      </c>
      <c r="F13" s="103"/>
      <c r="G13" s="103"/>
      <c r="J13" s="67"/>
    </row>
    <row r="14" spans="1:10">
      <c r="A14" s="95" t="s">
        <v>746</v>
      </c>
      <c r="B14" s="96" t="s">
        <v>747</v>
      </c>
      <c r="C14" s="96" t="s">
        <v>748</v>
      </c>
      <c r="D14" s="97" t="s">
        <v>300</v>
      </c>
      <c r="E14" s="102">
        <v>19</v>
      </c>
      <c r="F14" s="103"/>
      <c r="G14" s="103"/>
      <c r="J14" s="67"/>
    </row>
    <row r="15" spans="1:10" ht="21">
      <c r="A15" s="95" t="s">
        <v>749</v>
      </c>
      <c r="B15" s="96" t="s">
        <v>499</v>
      </c>
      <c r="C15" s="96" t="s">
        <v>750</v>
      </c>
      <c r="D15" s="97" t="s">
        <v>398</v>
      </c>
      <c r="E15" s="102" t="s">
        <v>849</v>
      </c>
      <c r="F15" s="103"/>
      <c r="G15" s="103"/>
      <c r="J15" s="67"/>
    </row>
    <row r="16" spans="1:10" ht="21">
      <c r="A16" s="95" t="s">
        <v>751</v>
      </c>
      <c r="B16" s="96" t="s">
        <v>500</v>
      </c>
      <c r="C16" s="96" t="s">
        <v>752</v>
      </c>
      <c r="D16" s="97" t="s">
        <v>398</v>
      </c>
      <c r="E16" s="102">
        <v>172.71</v>
      </c>
      <c r="F16" s="103"/>
      <c r="G16" s="103"/>
      <c r="J16" s="67"/>
    </row>
    <row r="17" spans="1:10" ht="21">
      <c r="A17" s="95" t="s">
        <v>753</v>
      </c>
      <c r="B17" s="96" t="s">
        <v>501</v>
      </c>
      <c r="C17" s="96" t="s">
        <v>754</v>
      </c>
      <c r="D17" s="97" t="s">
        <v>398</v>
      </c>
      <c r="E17" s="102" t="s">
        <v>850</v>
      </c>
      <c r="F17" s="103"/>
      <c r="G17" s="103"/>
      <c r="J17" s="67"/>
    </row>
    <row r="18" spans="1:10" ht="21">
      <c r="A18" s="95" t="s">
        <v>755</v>
      </c>
      <c r="B18" s="96" t="s">
        <v>502</v>
      </c>
      <c r="C18" s="96" t="s">
        <v>756</v>
      </c>
      <c r="D18" s="97" t="s">
        <v>398</v>
      </c>
      <c r="E18" s="102" t="s">
        <v>851</v>
      </c>
      <c r="F18" s="103"/>
      <c r="G18" s="103"/>
      <c r="J18" s="67"/>
    </row>
    <row r="19" spans="1:10">
      <c r="A19" s="95" t="s">
        <v>757</v>
      </c>
      <c r="B19" s="96" t="s">
        <v>503</v>
      </c>
      <c r="C19" s="96" t="s">
        <v>758</v>
      </c>
      <c r="D19" s="97" t="s">
        <v>398</v>
      </c>
      <c r="E19" s="102">
        <v>257.44</v>
      </c>
      <c r="F19" s="103"/>
      <c r="G19" s="103"/>
      <c r="J19" s="67"/>
    </row>
    <row r="20" spans="1:10" ht="21">
      <c r="A20" s="95" t="s">
        <v>759</v>
      </c>
      <c r="B20" s="96" t="s">
        <v>504</v>
      </c>
      <c r="C20" s="96" t="s">
        <v>760</v>
      </c>
      <c r="D20" s="97" t="s">
        <v>398</v>
      </c>
      <c r="E20" s="102">
        <v>257.44</v>
      </c>
      <c r="F20" s="103"/>
      <c r="G20" s="103"/>
      <c r="J20" s="67"/>
    </row>
    <row r="21" spans="1:10">
      <c r="A21" s="95" t="s">
        <v>761</v>
      </c>
      <c r="B21" s="96" t="s">
        <v>505</v>
      </c>
      <c r="C21" s="96" t="s">
        <v>762</v>
      </c>
      <c r="D21" s="97" t="s">
        <v>495</v>
      </c>
      <c r="E21" s="102">
        <v>25.74</v>
      </c>
      <c r="F21" s="103"/>
      <c r="G21" s="103"/>
      <c r="J21" s="67"/>
    </row>
    <row r="22" spans="1:10">
      <c r="A22" s="95" t="s">
        <v>763</v>
      </c>
      <c r="B22" s="96" t="s">
        <v>506</v>
      </c>
      <c r="C22" s="96" t="s">
        <v>764</v>
      </c>
      <c r="D22" s="97" t="s">
        <v>495</v>
      </c>
      <c r="E22" s="102">
        <v>56.35</v>
      </c>
      <c r="F22" s="103"/>
      <c r="G22" s="103"/>
      <c r="J22" s="67"/>
    </row>
    <row r="23" spans="1:10">
      <c r="A23" s="95" t="s">
        <v>765</v>
      </c>
      <c r="B23" s="96" t="s">
        <v>507</v>
      </c>
      <c r="C23" s="96" t="s">
        <v>766</v>
      </c>
      <c r="D23" s="97" t="s">
        <v>495</v>
      </c>
      <c r="E23" s="102" t="s">
        <v>852</v>
      </c>
      <c r="F23" s="103"/>
      <c r="G23" s="103"/>
      <c r="J23" s="67"/>
    </row>
    <row r="24" spans="1:10">
      <c r="A24" s="95" t="s">
        <v>767</v>
      </c>
      <c r="B24" s="96" t="s">
        <v>530</v>
      </c>
      <c r="C24" s="96" t="s">
        <v>508</v>
      </c>
      <c r="D24" s="97" t="s">
        <v>495</v>
      </c>
      <c r="E24" s="102" t="s">
        <v>853</v>
      </c>
      <c r="F24" s="103"/>
      <c r="G24" s="103"/>
      <c r="J24" s="67"/>
    </row>
    <row r="25" spans="1:10" ht="21">
      <c r="A25" s="95" t="s">
        <v>768</v>
      </c>
      <c r="B25" s="96" t="s">
        <v>509</v>
      </c>
      <c r="C25" s="96" t="s">
        <v>769</v>
      </c>
      <c r="D25" s="97" t="s">
        <v>300</v>
      </c>
      <c r="E25" s="102">
        <v>55</v>
      </c>
      <c r="F25" s="103"/>
      <c r="G25" s="103"/>
      <c r="J25" s="67"/>
    </row>
    <row r="26" spans="1:10" ht="21">
      <c r="A26" s="95" t="s">
        <v>770</v>
      </c>
      <c r="B26" s="96" t="s">
        <v>771</v>
      </c>
      <c r="C26" s="96" t="s">
        <v>772</v>
      </c>
      <c r="D26" s="97" t="s">
        <v>300</v>
      </c>
      <c r="E26" s="102">
        <v>19</v>
      </c>
      <c r="F26" s="103"/>
      <c r="G26" s="103"/>
      <c r="J26" s="67"/>
    </row>
    <row r="27" spans="1:10" ht="21">
      <c r="A27" s="95" t="s">
        <v>773</v>
      </c>
      <c r="B27" s="96" t="s">
        <v>510</v>
      </c>
      <c r="C27" s="96" t="s">
        <v>774</v>
      </c>
      <c r="D27" s="97" t="s">
        <v>495</v>
      </c>
      <c r="E27" s="102" t="s">
        <v>854</v>
      </c>
      <c r="F27" s="103"/>
      <c r="G27" s="103"/>
      <c r="J27" s="67"/>
    </row>
    <row r="28" spans="1:10">
      <c r="A28" s="93" t="s">
        <v>282</v>
      </c>
      <c r="B28" s="544" t="s">
        <v>513</v>
      </c>
      <c r="C28" s="546"/>
      <c r="D28" s="92"/>
      <c r="E28" s="100"/>
      <c r="F28" s="101"/>
      <c r="G28" s="101"/>
      <c r="J28" s="67"/>
    </row>
    <row r="29" spans="1:10" ht="21">
      <c r="A29" s="95" t="s">
        <v>775</v>
      </c>
      <c r="B29" s="96" t="s">
        <v>514</v>
      </c>
      <c r="C29" s="96" t="s">
        <v>776</v>
      </c>
      <c r="D29" s="97" t="s">
        <v>300</v>
      </c>
      <c r="E29" s="102">
        <v>9</v>
      </c>
      <c r="F29" s="103"/>
      <c r="G29" s="103"/>
      <c r="J29" s="67"/>
    </row>
    <row r="30" spans="1:10" ht="21">
      <c r="A30" s="95" t="s">
        <v>777</v>
      </c>
      <c r="B30" s="96" t="s">
        <v>515</v>
      </c>
      <c r="C30" s="96" t="s">
        <v>778</v>
      </c>
      <c r="D30" s="97" t="s">
        <v>300</v>
      </c>
      <c r="E30" s="102">
        <v>11</v>
      </c>
      <c r="F30" s="103"/>
      <c r="G30" s="103"/>
      <c r="J30" s="67"/>
    </row>
    <row r="31" spans="1:10">
      <c r="A31" s="95" t="s">
        <v>779</v>
      </c>
      <c r="B31" s="96" t="s">
        <v>518</v>
      </c>
      <c r="C31" s="96" t="s">
        <v>780</v>
      </c>
      <c r="D31" s="97" t="s">
        <v>397</v>
      </c>
      <c r="E31" s="102">
        <v>68</v>
      </c>
      <c r="F31" s="103"/>
      <c r="G31" s="103"/>
      <c r="J31" s="67"/>
    </row>
    <row r="32" spans="1:10">
      <c r="A32" s="95" t="s">
        <v>781</v>
      </c>
      <c r="B32" s="96" t="s">
        <v>531</v>
      </c>
      <c r="C32" s="96" t="s">
        <v>782</v>
      </c>
      <c r="D32" s="97" t="s">
        <v>397</v>
      </c>
      <c r="E32" s="102">
        <v>83</v>
      </c>
      <c r="F32" s="103"/>
      <c r="G32" s="103"/>
      <c r="J32" s="67"/>
    </row>
    <row r="33" spans="1:10" ht="21">
      <c r="A33" s="95" t="s">
        <v>783</v>
      </c>
      <c r="B33" s="96" t="s">
        <v>784</v>
      </c>
      <c r="C33" s="96" t="s">
        <v>785</v>
      </c>
      <c r="D33" s="97" t="s">
        <v>397</v>
      </c>
      <c r="E33" s="102">
        <v>20</v>
      </c>
      <c r="F33" s="103"/>
      <c r="G33" s="103"/>
      <c r="J33" s="67"/>
    </row>
    <row r="34" spans="1:10" ht="21">
      <c r="A34" s="95" t="s">
        <v>786</v>
      </c>
      <c r="B34" s="96" t="s">
        <v>787</v>
      </c>
      <c r="C34" s="96" t="s">
        <v>788</v>
      </c>
      <c r="D34" s="97" t="s">
        <v>397</v>
      </c>
      <c r="E34" s="102">
        <v>10</v>
      </c>
      <c r="F34" s="103"/>
      <c r="G34" s="103"/>
      <c r="J34" s="67"/>
    </row>
    <row r="35" spans="1:10" ht="21">
      <c r="A35" s="95" t="s">
        <v>789</v>
      </c>
      <c r="B35" s="96" t="s">
        <v>790</v>
      </c>
      <c r="C35" s="96" t="s">
        <v>791</v>
      </c>
      <c r="D35" s="97" t="s">
        <v>397</v>
      </c>
      <c r="E35" s="102">
        <v>151</v>
      </c>
      <c r="F35" s="103"/>
      <c r="G35" s="103"/>
      <c r="J35" s="67"/>
    </row>
    <row r="36" spans="1:10">
      <c r="A36" s="95" t="s">
        <v>792</v>
      </c>
      <c r="B36" s="96" t="s">
        <v>516</v>
      </c>
      <c r="C36" s="96" t="s">
        <v>517</v>
      </c>
      <c r="D36" s="97" t="s">
        <v>495</v>
      </c>
      <c r="E36" s="102">
        <v>17.27</v>
      </c>
      <c r="F36" s="103"/>
      <c r="G36" s="103"/>
      <c r="J36" s="67"/>
    </row>
    <row r="37" spans="1:10">
      <c r="A37" s="93" t="s">
        <v>283</v>
      </c>
      <c r="B37" s="544" t="s">
        <v>793</v>
      </c>
      <c r="C37" s="546"/>
      <c r="D37" s="92"/>
      <c r="E37" s="100"/>
      <c r="F37" s="101"/>
      <c r="G37" s="101"/>
      <c r="J37" s="67"/>
    </row>
    <row r="38" spans="1:10" ht="21">
      <c r="A38" s="95" t="s">
        <v>794</v>
      </c>
      <c r="B38" s="96" t="s">
        <v>795</v>
      </c>
      <c r="C38" s="96" t="s">
        <v>796</v>
      </c>
      <c r="D38" s="97" t="s">
        <v>495</v>
      </c>
      <c r="E38" s="102" t="s">
        <v>855</v>
      </c>
      <c r="F38" s="103"/>
      <c r="G38" s="103"/>
      <c r="J38" s="67"/>
    </row>
    <row r="39" spans="1:10" ht="21">
      <c r="A39" s="95" t="s">
        <v>797</v>
      </c>
      <c r="B39" s="96" t="s">
        <v>798</v>
      </c>
      <c r="C39" s="96" t="s">
        <v>799</v>
      </c>
      <c r="D39" s="97" t="s">
        <v>520</v>
      </c>
      <c r="E39" s="102">
        <v>52</v>
      </c>
      <c r="F39" s="103"/>
      <c r="G39" s="103"/>
      <c r="J39" s="67"/>
    </row>
    <row r="40" spans="1:10" ht="21">
      <c r="A40" s="95" t="s">
        <v>800</v>
      </c>
      <c r="B40" s="96" t="s">
        <v>801</v>
      </c>
      <c r="C40" s="96" t="s">
        <v>802</v>
      </c>
      <c r="D40" s="97" t="s">
        <v>520</v>
      </c>
      <c r="E40" s="102">
        <v>1</v>
      </c>
      <c r="F40" s="103"/>
      <c r="G40" s="103"/>
      <c r="J40" s="67"/>
    </row>
    <row r="41" spans="1:10">
      <c r="A41" s="95" t="s">
        <v>803</v>
      </c>
      <c r="B41" s="96" t="s">
        <v>804</v>
      </c>
      <c r="C41" s="96" t="s">
        <v>805</v>
      </c>
      <c r="D41" s="97" t="s">
        <v>431</v>
      </c>
      <c r="E41" s="102">
        <v>52</v>
      </c>
      <c r="F41" s="103"/>
      <c r="G41" s="103"/>
      <c r="J41" s="67"/>
    </row>
    <row r="42" spans="1:10">
      <c r="A42" s="95" t="s">
        <v>806</v>
      </c>
      <c r="B42" s="96" t="s">
        <v>807</v>
      </c>
      <c r="C42" s="96" t="s">
        <v>808</v>
      </c>
      <c r="D42" s="97" t="s">
        <v>431</v>
      </c>
      <c r="E42" s="102">
        <v>1</v>
      </c>
      <c r="F42" s="103"/>
      <c r="G42" s="103"/>
      <c r="J42" s="67"/>
    </row>
    <row r="43" spans="1:10">
      <c r="A43" s="93" t="s">
        <v>295</v>
      </c>
      <c r="B43" s="544" t="s">
        <v>519</v>
      </c>
      <c r="C43" s="546"/>
      <c r="D43" s="92"/>
      <c r="E43" s="100"/>
      <c r="F43" s="101"/>
      <c r="G43" s="101"/>
      <c r="J43" s="67"/>
    </row>
    <row r="44" spans="1:10">
      <c r="A44" s="95" t="s">
        <v>809</v>
      </c>
      <c r="B44" s="96" t="s">
        <v>810</v>
      </c>
      <c r="C44" s="96" t="s">
        <v>811</v>
      </c>
      <c r="D44" s="97" t="s">
        <v>431</v>
      </c>
      <c r="E44" s="102">
        <v>91</v>
      </c>
      <c r="F44" s="103"/>
      <c r="G44" s="103"/>
      <c r="J44" s="67"/>
    </row>
    <row r="45" spans="1:10">
      <c r="A45" s="95" t="s">
        <v>812</v>
      </c>
      <c r="B45" s="96" t="s">
        <v>813</v>
      </c>
      <c r="C45" s="96" t="s">
        <v>814</v>
      </c>
      <c r="D45" s="97" t="s">
        <v>431</v>
      </c>
      <c r="E45" s="102">
        <v>91</v>
      </c>
      <c r="F45" s="103"/>
      <c r="G45" s="103"/>
      <c r="J45" s="67"/>
    </row>
    <row r="46" spans="1:10">
      <c r="A46" s="93" t="s">
        <v>296</v>
      </c>
      <c r="B46" s="544" t="s">
        <v>816</v>
      </c>
      <c r="C46" s="546"/>
      <c r="D46" s="92"/>
      <c r="E46" s="100"/>
      <c r="F46" s="101"/>
      <c r="G46" s="101"/>
      <c r="J46" s="67"/>
    </row>
    <row r="47" spans="1:10">
      <c r="A47" s="95" t="s">
        <v>817</v>
      </c>
      <c r="B47" s="96" t="s">
        <v>818</v>
      </c>
      <c r="C47" s="96" t="s">
        <v>819</v>
      </c>
      <c r="D47" s="97" t="s">
        <v>397</v>
      </c>
      <c r="E47" s="102">
        <v>361.73</v>
      </c>
      <c r="F47" s="103"/>
      <c r="G47" s="103"/>
      <c r="J47" s="67"/>
    </row>
    <row r="48" spans="1:10">
      <c r="A48" s="95" t="s">
        <v>820</v>
      </c>
      <c r="B48" s="96" t="s">
        <v>818</v>
      </c>
      <c r="C48" s="96" t="s">
        <v>821</v>
      </c>
      <c r="D48" s="97" t="s">
        <v>397</v>
      </c>
      <c r="E48" s="102">
        <v>170.73</v>
      </c>
      <c r="F48" s="103"/>
      <c r="G48" s="103"/>
      <c r="J48" s="67"/>
    </row>
    <row r="49" spans="1:10">
      <c r="A49" s="95" t="s">
        <v>822</v>
      </c>
      <c r="B49" s="96" t="s">
        <v>823</v>
      </c>
      <c r="C49" s="96" t="s">
        <v>824</v>
      </c>
      <c r="D49" s="97" t="s">
        <v>397</v>
      </c>
      <c r="E49" s="102">
        <v>240.78</v>
      </c>
      <c r="F49" s="103"/>
      <c r="G49" s="103"/>
      <c r="J49" s="67"/>
    </row>
    <row r="50" spans="1:10">
      <c r="A50" s="95" t="s">
        <v>825</v>
      </c>
      <c r="B50" s="96" t="s">
        <v>826</v>
      </c>
      <c r="C50" s="96" t="s">
        <v>827</v>
      </c>
      <c r="D50" s="97" t="s">
        <v>397</v>
      </c>
      <c r="E50" s="102">
        <v>279.77</v>
      </c>
      <c r="F50" s="103"/>
      <c r="G50" s="103"/>
      <c r="J50" s="67"/>
    </row>
    <row r="51" spans="1:10">
      <c r="A51" s="95" t="s">
        <v>828</v>
      </c>
      <c r="B51" s="96" t="s">
        <v>829</v>
      </c>
      <c r="C51" s="96" t="s">
        <v>830</v>
      </c>
      <c r="D51" s="97" t="s">
        <v>397</v>
      </c>
      <c r="E51" s="102">
        <v>262.45</v>
      </c>
      <c r="F51" s="103"/>
      <c r="G51" s="103"/>
      <c r="J51" s="67"/>
    </row>
    <row r="52" spans="1:10" ht="21">
      <c r="A52" s="95" t="s">
        <v>831</v>
      </c>
      <c r="B52" s="96" t="s">
        <v>532</v>
      </c>
      <c r="C52" s="96" t="s">
        <v>832</v>
      </c>
      <c r="D52" s="97" t="s">
        <v>398</v>
      </c>
      <c r="E52" s="102" t="s">
        <v>856</v>
      </c>
      <c r="F52" s="103"/>
      <c r="G52" s="103"/>
      <c r="J52" s="67"/>
    </row>
    <row r="53" spans="1:10" ht="21">
      <c r="A53" s="95" t="s">
        <v>833</v>
      </c>
      <c r="B53" s="96" t="s">
        <v>532</v>
      </c>
      <c r="C53" s="96" t="s">
        <v>834</v>
      </c>
      <c r="D53" s="97" t="s">
        <v>398</v>
      </c>
      <c r="E53" s="102" t="s">
        <v>857</v>
      </c>
      <c r="F53" s="103"/>
      <c r="G53" s="103"/>
      <c r="J53" s="67"/>
    </row>
    <row r="54" spans="1:10" ht="21">
      <c r="A54" s="95" t="s">
        <v>835</v>
      </c>
      <c r="B54" s="96" t="s">
        <v>521</v>
      </c>
      <c r="C54" s="96" t="s">
        <v>522</v>
      </c>
      <c r="D54" s="97" t="s">
        <v>520</v>
      </c>
      <c r="E54" s="102">
        <v>17</v>
      </c>
      <c r="F54" s="103"/>
      <c r="G54" s="103"/>
      <c r="J54" s="67"/>
    </row>
    <row r="55" spans="1:10">
      <c r="A55" s="93" t="s">
        <v>297</v>
      </c>
      <c r="B55" s="544" t="s">
        <v>523</v>
      </c>
      <c r="C55" s="546"/>
      <c r="D55" s="92"/>
      <c r="E55" s="100"/>
      <c r="F55" s="101"/>
      <c r="G55" s="101"/>
      <c r="J55" s="67"/>
    </row>
    <row r="56" spans="1:10">
      <c r="A56" s="95" t="s">
        <v>836</v>
      </c>
      <c r="B56" s="96" t="s">
        <v>524</v>
      </c>
      <c r="C56" s="96" t="s">
        <v>1000</v>
      </c>
      <c r="D56" s="97">
        <v>1</v>
      </c>
      <c r="E56" s="102">
        <v>1</v>
      </c>
      <c r="F56" s="103"/>
      <c r="G56" s="103"/>
      <c r="J56" s="67"/>
    </row>
    <row r="57" spans="1:10">
      <c r="A57" s="93" t="s">
        <v>298</v>
      </c>
      <c r="B57" s="544" t="s">
        <v>525</v>
      </c>
      <c r="C57" s="546"/>
      <c r="D57" s="92"/>
      <c r="E57" s="100"/>
      <c r="F57" s="101"/>
      <c r="G57" s="101"/>
      <c r="J57" s="67"/>
    </row>
    <row r="58" spans="1:10">
      <c r="A58" s="95" t="s">
        <v>837</v>
      </c>
      <c r="B58" s="96" t="s">
        <v>526</v>
      </c>
      <c r="C58" s="96" t="s">
        <v>838</v>
      </c>
      <c r="D58" s="97" t="s">
        <v>527</v>
      </c>
      <c r="E58" s="102">
        <v>4767.8999999999996</v>
      </c>
      <c r="F58" s="103"/>
      <c r="G58" s="103"/>
      <c r="J58" s="67"/>
    </row>
    <row r="59" spans="1:10" ht="21">
      <c r="A59" s="95" t="s">
        <v>839</v>
      </c>
      <c r="B59" s="96" t="s">
        <v>840</v>
      </c>
      <c r="C59" s="96" t="s">
        <v>841</v>
      </c>
      <c r="D59" s="97" t="s">
        <v>520</v>
      </c>
      <c r="E59" s="102">
        <v>658</v>
      </c>
      <c r="F59" s="103"/>
      <c r="G59" s="103"/>
      <c r="J59" s="67"/>
    </row>
    <row r="60" spans="1:10">
      <c r="A60" s="93" t="s">
        <v>299</v>
      </c>
      <c r="B60" s="544" t="s">
        <v>528</v>
      </c>
      <c r="C60" s="546"/>
      <c r="D60" s="92"/>
      <c r="E60" s="100"/>
      <c r="F60" s="101"/>
      <c r="G60" s="101"/>
      <c r="J60" s="67"/>
    </row>
    <row r="61" spans="1:10" ht="21">
      <c r="A61" s="95" t="s">
        <v>842</v>
      </c>
      <c r="B61" s="96" t="s">
        <v>529</v>
      </c>
      <c r="C61" s="96" t="s">
        <v>843</v>
      </c>
      <c r="D61" s="97" t="s">
        <v>495</v>
      </c>
      <c r="E61" s="102" t="s">
        <v>858</v>
      </c>
      <c r="F61" s="103"/>
      <c r="G61" s="103"/>
      <c r="J61" s="67"/>
    </row>
    <row r="62" spans="1:10">
      <c r="A62" s="544" t="s">
        <v>844</v>
      </c>
      <c r="B62" s="545"/>
      <c r="C62" s="545"/>
      <c r="D62" s="545"/>
      <c r="E62" s="545"/>
      <c r="F62" s="546"/>
      <c r="G62" s="101"/>
      <c r="J62" s="67"/>
    </row>
    <row r="63" spans="1:10">
      <c r="J63" s="67"/>
    </row>
    <row r="64" spans="1:10">
      <c r="J64" s="67"/>
    </row>
    <row r="65" spans="10:10">
      <c r="J65" s="67"/>
    </row>
    <row r="66" spans="10:10">
      <c r="J66" s="67"/>
    </row>
    <row r="67" spans="10:10">
      <c r="J67" s="67"/>
    </row>
    <row r="68" spans="10:10">
      <c r="J68" s="67"/>
    </row>
    <row r="69" spans="10:10">
      <c r="J69" s="67"/>
    </row>
    <row r="70" spans="10:10">
      <c r="J70" s="67"/>
    </row>
    <row r="71" spans="10:10">
      <c r="J71" s="67"/>
    </row>
    <row r="72" spans="10:10">
      <c r="J72" s="67"/>
    </row>
    <row r="73" spans="10:10">
      <c r="J73" s="67"/>
    </row>
    <row r="74" spans="10:10">
      <c r="J74" s="67"/>
    </row>
    <row r="75" spans="10:10">
      <c r="J75" s="67"/>
    </row>
    <row r="76" spans="10:10">
      <c r="J76" s="67"/>
    </row>
    <row r="77" spans="10:10">
      <c r="J77" s="67"/>
    </row>
    <row r="78" spans="10:10">
      <c r="J78" s="67"/>
    </row>
    <row r="79" spans="10:10">
      <c r="J79" s="67"/>
    </row>
    <row r="80" spans="10:10">
      <c r="J80" s="67"/>
    </row>
    <row r="81" spans="10:10">
      <c r="J81" s="67"/>
    </row>
    <row r="82" spans="10:10">
      <c r="J82" s="67"/>
    </row>
    <row r="83" spans="10:10">
      <c r="J83" s="67"/>
    </row>
    <row r="84" spans="10:10">
      <c r="J84" s="67"/>
    </row>
    <row r="85" spans="10:10">
      <c r="J85" s="67"/>
    </row>
    <row r="86" spans="10:10">
      <c r="J86" s="67"/>
    </row>
    <row r="87" spans="10:10">
      <c r="J87" s="67"/>
    </row>
    <row r="88" spans="10:10">
      <c r="J88" s="67"/>
    </row>
    <row r="89" spans="10:10">
      <c r="J89" s="67"/>
    </row>
    <row r="90" spans="10:10">
      <c r="J90" s="67"/>
    </row>
    <row r="91" spans="10:10">
      <c r="J91" s="67"/>
    </row>
    <row r="92" spans="10:10">
      <c r="J92" s="67"/>
    </row>
    <row r="93" spans="10:10">
      <c r="J93" s="67"/>
    </row>
    <row r="94" spans="10:10">
      <c r="J94" s="67"/>
    </row>
    <row r="95" spans="10:10">
      <c r="J95" s="67"/>
    </row>
    <row r="96" spans="10:10">
      <c r="J96" s="67"/>
    </row>
    <row r="97" spans="10:10">
      <c r="J97" s="67"/>
    </row>
    <row r="98" spans="10:10">
      <c r="J98" s="67"/>
    </row>
    <row r="99" spans="10:10">
      <c r="J99" s="67"/>
    </row>
    <row r="100" spans="10:10">
      <c r="J100" s="67"/>
    </row>
    <row r="101" spans="10:10">
      <c r="J101" s="67"/>
    </row>
    <row r="102" spans="10:10">
      <c r="J102" s="67"/>
    </row>
    <row r="103" spans="10:10">
      <c r="J103" s="67"/>
    </row>
    <row r="104" spans="10:10">
      <c r="J104" s="67"/>
    </row>
    <row r="105" spans="10:10">
      <c r="J105" s="67"/>
    </row>
    <row r="106" spans="10:10">
      <c r="J106" s="67"/>
    </row>
    <row r="107" spans="10:10">
      <c r="J107" s="67"/>
    </row>
    <row r="108" spans="10:10">
      <c r="J108" s="67"/>
    </row>
    <row r="109" spans="10:10">
      <c r="J109" s="67"/>
    </row>
    <row r="110" spans="10:10">
      <c r="J110" s="67"/>
    </row>
    <row r="111" spans="10:10">
      <c r="J111" s="67"/>
    </row>
    <row r="112" spans="10:10">
      <c r="J112" s="67"/>
    </row>
    <row r="113" spans="10:10">
      <c r="J113" s="67"/>
    </row>
    <row r="114" spans="10:10">
      <c r="J114" s="67"/>
    </row>
    <row r="115" spans="10:10">
      <c r="J115" s="67"/>
    </row>
    <row r="116" spans="10:10">
      <c r="J116" s="67"/>
    </row>
    <row r="117" spans="10:10">
      <c r="J117" s="67"/>
    </row>
    <row r="118" spans="10:10">
      <c r="J118" s="67"/>
    </row>
    <row r="119" spans="10:10">
      <c r="J119" s="67"/>
    </row>
    <row r="120" spans="10:10">
      <c r="J120" s="67"/>
    </row>
    <row r="121" spans="10:10">
      <c r="J121" s="67"/>
    </row>
    <row r="122" spans="10:10">
      <c r="J122" s="67"/>
    </row>
    <row r="123" spans="10:10">
      <c r="J123" s="67"/>
    </row>
    <row r="124" spans="10:10">
      <c r="J124" s="67"/>
    </row>
    <row r="125" spans="10:10">
      <c r="J125" s="67"/>
    </row>
    <row r="126" spans="10:10">
      <c r="J126" s="67"/>
    </row>
    <row r="127" spans="10:10">
      <c r="J127" s="67"/>
    </row>
    <row r="128" spans="10:10">
      <c r="J128" s="67"/>
    </row>
    <row r="129" spans="10:10">
      <c r="J129" s="67"/>
    </row>
    <row r="130" spans="10:10">
      <c r="J130" s="67"/>
    </row>
    <row r="131" spans="10:10">
      <c r="J131" s="67"/>
    </row>
    <row r="132" spans="10:10">
      <c r="J132" s="67"/>
    </row>
    <row r="133" spans="10:10">
      <c r="J133" s="67"/>
    </row>
    <row r="134" spans="10:10">
      <c r="J134" s="67"/>
    </row>
    <row r="135" spans="10:10">
      <c r="J135" s="67"/>
    </row>
    <row r="136" spans="10:10">
      <c r="J136" s="67"/>
    </row>
    <row r="137" spans="10:10">
      <c r="J137" s="67"/>
    </row>
    <row r="138" spans="10:10">
      <c r="J138" s="67"/>
    </row>
    <row r="139" spans="10:10">
      <c r="J139" s="67"/>
    </row>
    <row r="140" spans="10:10">
      <c r="J140" s="67"/>
    </row>
    <row r="141" spans="10:10">
      <c r="J141" s="67"/>
    </row>
  </sheetData>
  <mergeCells count="18">
    <mergeCell ref="B57:C57"/>
    <mergeCell ref="B60:C60"/>
    <mergeCell ref="A62:F62"/>
    <mergeCell ref="A3:A4"/>
    <mergeCell ref="B3:B4"/>
    <mergeCell ref="C3:C4"/>
    <mergeCell ref="E3:E4"/>
    <mergeCell ref="B5:C5"/>
    <mergeCell ref="B37:C37"/>
    <mergeCell ref="B43:C43"/>
    <mergeCell ref="B46:C46"/>
    <mergeCell ref="B55:C55"/>
    <mergeCell ref="B28:C28"/>
    <mergeCell ref="A1:G1"/>
    <mergeCell ref="A2:G2"/>
    <mergeCell ref="D3:D4"/>
    <mergeCell ref="B6:C6"/>
    <mergeCell ref="B8:C8"/>
  </mergeCells>
  <phoneticPr fontId="34" type="noConversion"/>
  <pageMargins left="0.75" right="0.75" top="1" bottom="1" header="0.5" footer="0.5"/>
  <pageSetup paperSize="9" scale="61" orientation="landscape" r:id="rId1"/>
  <headerFooter alignWithMargins="0">
    <oddFooter>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8"/>
  <sheetViews>
    <sheetView topLeftCell="A25" zoomScaleNormal="100" workbookViewId="0">
      <selection activeCell="E41" sqref="E41"/>
    </sheetView>
  </sheetViews>
  <sheetFormatPr defaultColWidth="9.7109375" defaultRowHeight="14.25"/>
  <cols>
    <col min="1" max="1" width="6" style="42" customWidth="1"/>
    <col min="2" max="2" width="10.85546875" style="42" customWidth="1"/>
    <col min="3" max="3" width="37" style="38" customWidth="1"/>
    <col min="4" max="4" width="7.85546875" style="42" customWidth="1"/>
    <col min="5" max="5" width="6.5703125" style="42" customWidth="1"/>
    <col min="6" max="6" width="9.7109375" style="42" customWidth="1"/>
    <col min="7" max="7" width="11" style="42" bestFit="1" customWidth="1"/>
    <col min="8" max="8" width="9.7109375" style="38" hidden="1" customWidth="1"/>
    <col min="9" max="9" width="9.7109375" style="42" hidden="1" customWidth="1"/>
    <col min="10" max="10" width="9.7109375" style="38" hidden="1" customWidth="1"/>
    <col min="11" max="16384" width="9.7109375" style="38"/>
  </cols>
  <sheetData>
    <row r="1" spans="1:7" s="49" customFormat="1">
      <c r="A1" s="553" t="s">
        <v>1071</v>
      </c>
      <c r="B1" s="553"/>
      <c r="C1" s="553"/>
      <c r="D1" s="553"/>
      <c r="E1" s="553"/>
      <c r="F1" s="553"/>
      <c r="G1" s="553"/>
    </row>
    <row r="2" spans="1:7" s="49" customFormat="1" ht="15.75">
      <c r="A2" s="552" t="s">
        <v>329</v>
      </c>
      <c r="B2" s="552"/>
      <c r="C2" s="552"/>
      <c r="D2" s="552"/>
      <c r="E2" s="552"/>
      <c r="F2" s="552"/>
      <c r="G2" s="552"/>
    </row>
    <row r="3" spans="1:7" s="49" customFormat="1">
      <c r="A3" s="72" t="s">
        <v>394</v>
      </c>
      <c r="B3" s="72" t="s">
        <v>543</v>
      </c>
      <c r="C3" s="81" t="s">
        <v>485</v>
      </c>
      <c r="D3" s="72" t="s">
        <v>328</v>
      </c>
      <c r="E3" s="74" t="s">
        <v>294</v>
      </c>
      <c r="F3" s="74" t="s">
        <v>301</v>
      </c>
      <c r="G3" s="185" t="s">
        <v>488</v>
      </c>
    </row>
    <row r="4" spans="1:7" s="49" customFormat="1" ht="14.25" customHeight="1">
      <c r="A4" s="72">
        <v>1</v>
      </c>
      <c r="B4" s="72"/>
      <c r="C4" s="186" t="s">
        <v>942</v>
      </c>
      <c r="D4" s="74"/>
      <c r="E4" s="74"/>
      <c r="F4" s="74"/>
      <c r="G4" s="185"/>
    </row>
    <row r="5" spans="1:7" s="49" customFormat="1" ht="24">
      <c r="A5" s="72" t="s">
        <v>595</v>
      </c>
      <c r="B5" s="72" t="s">
        <v>334</v>
      </c>
      <c r="C5" s="78" t="s">
        <v>943</v>
      </c>
      <c r="D5" s="74" t="s">
        <v>520</v>
      </c>
      <c r="E5" s="74">
        <v>72</v>
      </c>
      <c r="F5" s="74"/>
      <c r="G5" s="185"/>
    </row>
    <row r="6" spans="1:7" s="49" customFormat="1" ht="24">
      <c r="A6" s="72" t="s">
        <v>598</v>
      </c>
      <c r="B6" s="72" t="s">
        <v>334</v>
      </c>
      <c r="C6" s="78" t="s">
        <v>944</v>
      </c>
      <c r="D6" s="74" t="s">
        <v>397</v>
      </c>
      <c r="E6" s="74">
        <v>108</v>
      </c>
      <c r="F6" s="74"/>
      <c r="G6" s="185"/>
    </row>
    <row r="7" spans="1:7" s="49" customFormat="1" ht="36">
      <c r="A7" s="72" t="s">
        <v>600</v>
      </c>
      <c r="B7" s="72" t="s">
        <v>334</v>
      </c>
      <c r="C7" s="78" t="s">
        <v>945</v>
      </c>
      <c r="D7" s="74" t="s">
        <v>431</v>
      </c>
      <c r="E7" s="74">
        <v>34</v>
      </c>
      <c r="F7" s="74"/>
      <c r="G7" s="185"/>
    </row>
    <row r="8" spans="1:7" s="49" customFormat="1" ht="24">
      <c r="A8" s="72" t="s">
        <v>602</v>
      </c>
      <c r="B8" s="72" t="s">
        <v>334</v>
      </c>
      <c r="C8" s="78" t="s">
        <v>946</v>
      </c>
      <c r="D8" s="74" t="s">
        <v>431</v>
      </c>
      <c r="E8" s="74">
        <v>2</v>
      </c>
      <c r="F8" s="74"/>
      <c r="G8" s="185"/>
    </row>
    <row r="9" spans="1:7" s="49" customFormat="1" ht="24">
      <c r="A9" s="72" t="s">
        <v>604</v>
      </c>
      <c r="B9" s="72" t="s">
        <v>334</v>
      </c>
      <c r="C9" s="78" t="s">
        <v>330</v>
      </c>
      <c r="D9" s="74" t="s">
        <v>300</v>
      </c>
      <c r="E9" s="74">
        <v>2</v>
      </c>
      <c r="F9" s="74"/>
      <c r="G9" s="185"/>
    </row>
    <row r="10" spans="1:7" s="49" customFormat="1" ht="24">
      <c r="A10" s="72" t="s">
        <v>606</v>
      </c>
      <c r="B10" s="72" t="s">
        <v>334</v>
      </c>
      <c r="C10" s="81" t="s">
        <v>331</v>
      </c>
      <c r="D10" s="74" t="s">
        <v>431</v>
      </c>
      <c r="E10" s="74">
        <v>3</v>
      </c>
      <c r="F10" s="74"/>
      <c r="G10" s="185"/>
    </row>
    <row r="11" spans="1:7" s="49" customFormat="1" ht="36">
      <c r="A11" s="72" t="s">
        <v>609</v>
      </c>
      <c r="B11" s="72" t="s">
        <v>334</v>
      </c>
      <c r="C11" s="78" t="s">
        <v>947</v>
      </c>
      <c r="D11" s="74" t="s">
        <v>397</v>
      </c>
      <c r="E11" s="74">
        <v>35</v>
      </c>
      <c r="F11" s="74"/>
      <c r="G11" s="185"/>
    </row>
    <row r="12" spans="1:7" s="49" customFormat="1">
      <c r="A12" s="72">
        <v>2</v>
      </c>
      <c r="B12" s="72"/>
      <c r="C12" s="186" t="s">
        <v>948</v>
      </c>
      <c r="D12" s="74"/>
      <c r="E12" s="74"/>
      <c r="F12" s="74"/>
      <c r="G12" s="185"/>
    </row>
    <row r="13" spans="1:7" s="49" customFormat="1" ht="36">
      <c r="A13" s="72" t="s">
        <v>949</v>
      </c>
      <c r="B13" s="72" t="s">
        <v>334</v>
      </c>
      <c r="C13" s="78" t="s">
        <v>950</v>
      </c>
      <c r="D13" s="74" t="s">
        <v>495</v>
      </c>
      <c r="E13" s="74">
        <v>37</v>
      </c>
      <c r="F13" s="74"/>
      <c r="G13" s="185"/>
    </row>
    <row r="14" spans="1:7" s="49" customFormat="1" ht="36">
      <c r="A14" s="72" t="s">
        <v>951</v>
      </c>
      <c r="B14" s="72" t="s">
        <v>334</v>
      </c>
      <c r="C14" s="78" t="s">
        <v>952</v>
      </c>
      <c r="D14" s="74" t="s">
        <v>520</v>
      </c>
      <c r="E14" s="74">
        <v>33</v>
      </c>
      <c r="F14" s="74"/>
      <c r="G14" s="185"/>
    </row>
    <row r="15" spans="1:7" s="49" customFormat="1" ht="36">
      <c r="A15" s="72" t="s">
        <v>616</v>
      </c>
      <c r="B15" s="72" t="s">
        <v>334</v>
      </c>
      <c r="C15" s="78" t="s">
        <v>952</v>
      </c>
      <c r="D15" s="74" t="s">
        <v>520</v>
      </c>
      <c r="E15" s="74">
        <v>4</v>
      </c>
      <c r="F15" s="74"/>
      <c r="G15" s="185"/>
    </row>
    <row r="16" spans="1:7" s="49" customFormat="1" ht="24">
      <c r="A16" s="72" t="s">
        <v>618</v>
      </c>
      <c r="B16" s="72" t="s">
        <v>334</v>
      </c>
      <c r="C16" s="78" t="s">
        <v>953</v>
      </c>
      <c r="D16" s="74" t="s">
        <v>335</v>
      </c>
      <c r="E16" s="74">
        <v>560</v>
      </c>
      <c r="F16" s="74"/>
      <c r="G16" s="185"/>
    </row>
    <row r="17" spans="1:7" s="49" customFormat="1" ht="24">
      <c r="A17" s="72" t="s">
        <v>619</v>
      </c>
      <c r="B17" s="72" t="s">
        <v>334</v>
      </c>
      <c r="C17" s="78" t="s">
        <v>954</v>
      </c>
      <c r="D17" s="74" t="s">
        <v>520</v>
      </c>
      <c r="E17" s="74">
        <v>6</v>
      </c>
      <c r="F17" s="74"/>
      <c r="G17" s="185"/>
    </row>
    <row r="18" spans="1:7" s="49" customFormat="1" ht="36">
      <c r="A18" s="72" t="s">
        <v>620</v>
      </c>
      <c r="B18" s="72" t="s">
        <v>334</v>
      </c>
      <c r="C18" s="78" t="s">
        <v>955</v>
      </c>
      <c r="D18" s="74" t="s">
        <v>520</v>
      </c>
      <c r="E18" s="74">
        <v>31</v>
      </c>
      <c r="F18" s="74"/>
      <c r="G18" s="185"/>
    </row>
    <row r="19" spans="1:7" s="49" customFormat="1" ht="24">
      <c r="A19" s="72" t="s">
        <v>622</v>
      </c>
      <c r="B19" s="72" t="s">
        <v>334</v>
      </c>
      <c r="C19" s="78" t="s">
        <v>956</v>
      </c>
      <c r="D19" s="74" t="s">
        <v>520</v>
      </c>
      <c r="E19" s="74">
        <v>68</v>
      </c>
      <c r="F19" s="74"/>
      <c r="G19" s="185"/>
    </row>
    <row r="20" spans="1:7" s="49" customFormat="1" ht="24">
      <c r="A20" s="72" t="s">
        <v>623</v>
      </c>
      <c r="B20" s="72" t="s">
        <v>334</v>
      </c>
      <c r="C20" s="78" t="s">
        <v>957</v>
      </c>
      <c r="D20" s="74" t="s">
        <v>397</v>
      </c>
      <c r="E20" s="74">
        <v>220</v>
      </c>
      <c r="F20" s="74"/>
      <c r="G20" s="185"/>
    </row>
    <row r="21" spans="1:7" s="49" customFormat="1" ht="24">
      <c r="A21" s="72" t="s">
        <v>624</v>
      </c>
      <c r="B21" s="72" t="s">
        <v>334</v>
      </c>
      <c r="C21" s="78" t="s">
        <v>958</v>
      </c>
      <c r="D21" s="74" t="s">
        <v>397</v>
      </c>
      <c r="E21" s="74">
        <v>330</v>
      </c>
      <c r="F21" s="74"/>
      <c r="G21" s="185"/>
    </row>
    <row r="22" spans="1:7" s="49" customFormat="1">
      <c r="A22" s="72" t="s">
        <v>626</v>
      </c>
      <c r="B22" s="72" t="s">
        <v>334</v>
      </c>
      <c r="C22" s="78" t="s">
        <v>336</v>
      </c>
      <c r="D22" s="74" t="s">
        <v>520</v>
      </c>
      <c r="E22" s="74">
        <v>420</v>
      </c>
      <c r="F22" s="74"/>
      <c r="G22" s="185"/>
    </row>
    <row r="23" spans="1:7" s="49" customFormat="1" ht="36">
      <c r="A23" s="72" t="s">
        <v>628</v>
      </c>
      <c r="B23" s="72" t="s">
        <v>334</v>
      </c>
      <c r="C23" s="78" t="s">
        <v>608</v>
      </c>
      <c r="D23" s="74" t="s">
        <v>397</v>
      </c>
      <c r="E23" s="74">
        <v>1210</v>
      </c>
      <c r="F23" s="74"/>
      <c r="G23" s="185"/>
    </row>
    <row r="24" spans="1:7" s="49" customFormat="1" ht="24">
      <c r="A24" s="72" t="s">
        <v>630</v>
      </c>
      <c r="B24" s="72" t="s">
        <v>334</v>
      </c>
      <c r="C24" s="78" t="s">
        <v>309</v>
      </c>
      <c r="D24" s="74" t="s">
        <v>397</v>
      </c>
      <c r="E24" s="74">
        <v>60</v>
      </c>
      <c r="F24" s="74"/>
      <c r="G24" s="185"/>
    </row>
    <row r="25" spans="1:7" s="49" customFormat="1" ht="36">
      <c r="A25" s="72" t="s">
        <v>632</v>
      </c>
      <c r="B25" s="72" t="s">
        <v>334</v>
      </c>
      <c r="C25" s="78" t="s">
        <v>610</v>
      </c>
      <c r="D25" s="74" t="s">
        <v>397</v>
      </c>
      <c r="E25" s="74">
        <v>1210</v>
      </c>
      <c r="F25" s="74"/>
      <c r="G25" s="185"/>
    </row>
    <row r="26" spans="1:7" s="49" customFormat="1" ht="36">
      <c r="A26" s="72" t="s">
        <v>634</v>
      </c>
      <c r="B26" s="72" t="s">
        <v>334</v>
      </c>
      <c r="C26" s="78" t="s">
        <v>312</v>
      </c>
      <c r="D26" s="74" t="s">
        <v>397</v>
      </c>
      <c r="E26" s="74">
        <v>60</v>
      </c>
      <c r="F26" s="74"/>
      <c r="G26" s="185"/>
    </row>
    <row r="27" spans="1:7" s="49" customFormat="1" ht="24">
      <c r="A27" s="72" t="s">
        <v>636</v>
      </c>
      <c r="B27" s="72" t="s">
        <v>334</v>
      </c>
      <c r="C27" s="78" t="s">
        <v>314</v>
      </c>
      <c r="D27" s="74" t="s">
        <v>397</v>
      </c>
      <c r="E27" s="74">
        <v>2540</v>
      </c>
      <c r="F27" s="74"/>
      <c r="G27" s="185"/>
    </row>
    <row r="28" spans="1:7" s="49" customFormat="1" ht="24">
      <c r="A28" s="72" t="s">
        <v>638</v>
      </c>
      <c r="B28" s="72" t="s">
        <v>334</v>
      </c>
      <c r="C28" s="82" t="s">
        <v>959</v>
      </c>
      <c r="D28" s="74" t="s">
        <v>397</v>
      </c>
      <c r="E28" s="74">
        <v>486</v>
      </c>
      <c r="F28" s="74"/>
      <c r="G28" s="185"/>
    </row>
    <row r="29" spans="1:7" s="49" customFormat="1" ht="24">
      <c r="A29" s="72" t="s">
        <v>640</v>
      </c>
      <c r="B29" s="72" t="s">
        <v>334</v>
      </c>
      <c r="C29" s="82" t="s">
        <v>960</v>
      </c>
      <c r="D29" s="74" t="s">
        <v>397</v>
      </c>
      <c r="E29" s="74">
        <v>47</v>
      </c>
      <c r="F29" s="74"/>
      <c r="G29" s="185"/>
    </row>
    <row r="30" spans="1:7" s="49" customFormat="1" ht="36">
      <c r="A30" s="72" t="s">
        <v>642</v>
      </c>
      <c r="B30" s="72" t="s">
        <v>334</v>
      </c>
      <c r="C30" s="82" t="s">
        <v>961</v>
      </c>
      <c r="D30" s="74" t="s">
        <v>397</v>
      </c>
      <c r="E30" s="74">
        <v>47</v>
      </c>
      <c r="F30" s="74"/>
      <c r="G30" s="185"/>
    </row>
    <row r="31" spans="1:7" s="49" customFormat="1" ht="14.25" customHeight="1">
      <c r="A31" s="72" t="s">
        <v>644</v>
      </c>
      <c r="B31" s="72" t="s">
        <v>334</v>
      </c>
      <c r="C31" s="82" t="s">
        <v>962</v>
      </c>
      <c r="D31" s="74" t="s">
        <v>397</v>
      </c>
      <c r="E31" s="74">
        <v>626</v>
      </c>
      <c r="F31" s="74"/>
      <c r="G31" s="185"/>
    </row>
    <row r="32" spans="1:7" s="49" customFormat="1" ht="14.25" customHeight="1">
      <c r="A32" s="72" t="s">
        <v>646</v>
      </c>
      <c r="B32" s="72" t="s">
        <v>334</v>
      </c>
      <c r="C32" s="82" t="s">
        <v>963</v>
      </c>
      <c r="D32" s="74" t="s">
        <v>397</v>
      </c>
      <c r="E32" s="74">
        <v>784</v>
      </c>
      <c r="F32" s="74"/>
      <c r="G32" s="185"/>
    </row>
    <row r="33" spans="1:7" s="49" customFormat="1" ht="24">
      <c r="A33" s="72" t="s">
        <v>648</v>
      </c>
      <c r="B33" s="72" t="s">
        <v>334</v>
      </c>
      <c r="C33" s="82" t="s">
        <v>332</v>
      </c>
      <c r="D33" s="74" t="s">
        <v>520</v>
      </c>
      <c r="E33" s="74">
        <v>72</v>
      </c>
      <c r="F33" s="74"/>
      <c r="G33" s="185"/>
    </row>
    <row r="34" spans="1:7" s="49" customFormat="1" ht="36">
      <c r="A34" s="72" t="s">
        <v>650</v>
      </c>
      <c r="B34" s="72" t="s">
        <v>334</v>
      </c>
      <c r="C34" s="82" t="s">
        <v>964</v>
      </c>
      <c r="D34" s="74" t="s">
        <v>520</v>
      </c>
      <c r="E34" s="74">
        <v>2</v>
      </c>
      <c r="F34" s="74"/>
      <c r="G34" s="185"/>
    </row>
    <row r="35" spans="1:7" s="49" customFormat="1">
      <c r="A35" s="72" t="s">
        <v>652</v>
      </c>
      <c r="B35" s="72" t="s">
        <v>333</v>
      </c>
      <c r="C35" s="82" t="s">
        <v>337</v>
      </c>
      <c r="D35" s="74" t="s">
        <v>431</v>
      </c>
      <c r="E35" s="74">
        <v>37</v>
      </c>
      <c r="F35" s="74"/>
      <c r="G35" s="185"/>
    </row>
    <row r="36" spans="1:7" s="49" customFormat="1">
      <c r="A36" s="72" t="s">
        <v>654</v>
      </c>
      <c r="B36" s="72" t="s">
        <v>333</v>
      </c>
      <c r="C36" s="82" t="s">
        <v>338</v>
      </c>
      <c r="D36" s="74" t="s">
        <v>431</v>
      </c>
      <c r="E36" s="74">
        <v>37</v>
      </c>
      <c r="F36" s="74"/>
      <c r="G36" s="185"/>
    </row>
    <row r="37" spans="1:7" s="49" customFormat="1">
      <c r="A37" s="75" t="s">
        <v>656</v>
      </c>
      <c r="B37" s="75" t="s">
        <v>334</v>
      </c>
      <c r="C37" s="75" t="s">
        <v>305</v>
      </c>
      <c r="D37" s="76" t="s">
        <v>431</v>
      </c>
      <c r="E37" s="76">
        <v>1</v>
      </c>
      <c r="F37" s="76"/>
      <c r="G37" s="185"/>
    </row>
    <row r="38" spans="1:7" s="49" customFormat="1">
      <c r="A38"/>
      <c r="B38"/>
      <c r="C38" s="85" t="s">
        <v>965</v>
      </c>
      <c r="D38" s="75"/>
      <c r="E38" s="75"/>
      <c r="F38" s="75"/>
      <c r="G38" s="187"/>
    </row>
    <row r="39" spans="1:7" s="49" customFormat="1"/>
    <row r="40" spans="1:7" s="49" customFormat="1"/>
    <row r="41" spans="1:7" s="49" customFormat="1"/>
    <row r="42" spans="1:7" s="49" customFormat="1"/>
    <row r="43" spans="1:7" s="49" customFormat="1"/>
    <row r="44" spans="1:7" s="49" customFormat="1"/>
    <row r="45" spans="1:7" s="49" customFormat="1"/>
    <row r="46" spans="1:7" s="49" customFormat="1"/>
    <row r="47" spans="1:7" s="49" customFormat="1"/>
    <row r="48" spans="1:7" s="49" customFormat="1"/>
    <row r="49" s="49" customFormat="1"/>
    <row r="50" s="49" customFormat="1"/>
    <row r="51" s="49" customFormat="1"/>
    <row r="52" s="49" customFormat="1"/>
    <row r="53" s="49" customFormat="1"/>
    <row r="54" s="49" customFormat="1"/>
    <row r="55" s="49" customFormat="1"/>
    <row r="56" s="49" customFormat="1" ht="14.25" customHeight="1"/>
    <row r="57" s="49" customFormat="1" ht="14.25" customHeight="1"/>
    <row r="58" s="49" customFormat="1"/>
    <row r="59" s="49" customFormat="1"/>
    <row r="60" s="49" customFormat="1"/>
    <row r="61" s="49" customFormat="1"/>
    <row r="62" s="49" customFormat="1"/>
    <row r="63" s="49" customFormat="1"/>
    <row r="64" s="49" customFormat="1"/>
    <row r="65" s="49" customFormat="1"/>
    <row r="66" s="49" customFormat="1"/>
    <row r="67" s="49" customFormat="1"/>
    <row r="68" s="49" customFormat="1"/>
    <row r="69" s="49" customFormat="1"/>
    <row r="70" s="49" customFormat="1"/>
    <row r="71" s="49" customFormat="1"/>
    <row r="72" s="49" customFormat="1"/>
    <row r="73" s="49" customFormat="1"/>
    <row r="74" s="49" customFormat="1"/>
    <row r="75" s="49" customFormat="1"/>
    <row r="76" s="49" customFormat="1"/>
    <row r="77" s="49" customFormat="1"/>
    <row r="78" s="49" customFormat="1"/>
    <row r="79" s="49" customFormat="1"/>
    <row r="80" s="49" customFormat="1"/>
    <row r="81" s="49" customFormat="1"/>
    <row r="82" s="49" customFormat="1" ht="14.25" customHeight="1"/>
    <row r="83" s="49" customFormat="1" ht="14.25" customHeight="1"/>
    <row r="84" s="49" customFormat="1"/>
    <row r="85" s="49" customFormat="1"/>
    <row r="86" s="49" customFormat="1"/>
    <row r="87" s="49" customFormat="1"/>
    <row r="88" s="49" customFormat="1"/>
    <row r="89" s="49" customFormat="1"/>
    <row r="90" s="49" customFormat="1"/>
    <row r="91" s="49" customFormat="1"/>
    <row r="92" s="49" customFormat="1"/>
    <row r="93" s="49" customFormat="1"/>
    <row r="94" s="49" customFormat="1"/>
    <row r="95" s="49" customFormat="1"/>
    <row r="96" s="49" customFormat="1"/>
    <row r="97" s="49" customFormat="1"/>
    <row r="98" s="49" customFormat="1"/>
    <row r="99" s="49" customFormat="1"/>
    <row r="100" s="49" customFormat="1"/>
    <row r="101" s="49" customFormat="1"/>
    <row r="102" s="49" customFormat="1"/>
    <row r="103" s="49" customFormat="1"/>
    <row r="104" s="49" customFormat="1"/>
    <row r="105" s="49" customFormat="1"/>
    <row r="106" s="49" customFormat="1"/>
    <row r="107" s="49" customFormat="1"/>
    <row r="108" s="49" customFormat="1"/>
    <row r="109" s="49" customFormat="1"/>
    <row r="110" s="49" customFormat="1"/>
    <row r="111" s="49" customFormat="1"/>
    <row r="112" s="49" customFormat="1" ht="14.25" customHeight="1"/>
    <row r="113" s="49" customFormat="1" ht="14.25" customHeight="1"/>
    <row r="114" s="49" customFormat="1"/>
    <row r="115" s="49" customFormat="1"/>
    <row r="116" s="49" customFormat="1"/>
    <row r="117" s="49" customFormat="1"/>
    <row r="118" s="49" customFormat="1"/>
    <row r="119" s="49" customFormat="1"/>
    <row r="120" s="49" customFormat="1"/>
    <row r="121" s="49" customFormat="1"/>
    <row r="122" s="49" customFormat="1"/>
    <row r="123" s="49" customFormat="1"/>
    <row r="124" s="49" customFormat="1"/>
    <row r="125" s="49" customFormat="1"/>
    <row r="126" s="49" customFormat="1"/>
    <row r="127" s="49" customFormat="1"/>
    <row r="128" s="49" customFormat="1"/>
    <row r="129" spans="1:9" s="49" customFormat="1"/>
    <row r="130" spans="1:9" s="49" customFormat="1"/>
    <row r="131" spans="1:9" s="49" customFormat="1"/>
    <row r="132" spans="1:9" s="49" customFormat="1"/>
    <row r="133" spans="1:9" s="49" customFormat="1"/>
    <row r="134" spans="1:9" s="49" customFormat="1"/>
    <row r="135" spans="1:9" s="49" customFormat="1"/>
    <row r="136" spans="1:9" s="49" customFormat="1"/>
    <row r="137" spans="1:9" s="49" customFormat="1"/>
    <row r="138" spans="1:9" s="49" customFormat="1"/>
    <row r="139" spans="1:9" s="49" customFormat="1"/>
    <row r="140" spans="1:9" s="49" customFormat="1"/>
    <row r="141" spans="1:9" s="49" customFormat="1" ht="14.25" customHeight="1"/>
    <row r="142" spans="1:9">
      <c r="A142" s="38"/>
      <c r="B142" s="38"/>
      <c r="D142" s="38"/>
      <c r="E142" s="38"/>
      <c r="F142" s="38"/>
      <c r="G142" s="38"/>
      <c r="I142" s="38"/>
    </row>
    <row r="143" spans="1:9">
      <c r="A143" s="38"/>
      <c r="B143" s="38"/>
      <c r="D143" s="38"/>
      <c r="E143" s="38"/>
      <c r="F143" s="38"/>
      <c r="G143" s="38"/>
      <c r="I143" s="38"/>
    </row>
    <row r="144" spans="1:9">
      <c r="A144" s="38"/>
      <c r="B144" s="38"/>
      <c r="D144" s="38"/>
      <c r="E144" s="38"/>
      <c r="F144" s="38"/>
      <c r="G144" s="38"/>
      <c r="I144" s="38"/>
    </row>
    <row r="145" spans="1:9">
      <c r="A145" s="38"/>
      <c r="B145" s="38"/>
      <c r="D145" s="38"/>
      <c r="E145" s="38"/>
      <c r="F145" s="38"/>
      <c r="G145" s="38"/>
      <c r="I145" s="38"/>
    </row>
    <row r="146" spans="1:9">
      <c r="A146" s="38"/>
      <c r="B146" s="38"/>
      <c r="D146" s="38"/>
      <c r="E146" s="38"/>
      <c r="F146" s="38"/>
      <c r="G146" s="38"/>
      <c r="I146" s="38"/>
    </row>
    <row r="147" spans="1:9">
      <c r="A147" s="38"/>
      <c r="B147" s="38"/>
      <c r="D147" s="38"/>
      <c r="E147" s="38"/>
      <c r="F147" s="38"/>
      <c r="G147" s="38"/>
      <c r="I147" s="38"/>
    </row>
    <row r="148" spans="1:9">
      <c r="A148" s="38"/>
      <c r="B148" s="38"/>
      <c r="D148" s="38"/>
      <c r="E148" s="38"/>
      <c r="F148" s="38"/>
      <c r="G148" s="38"/>
      <c r="I148" s="38"/>
    </row>
    <row r="149" spans="1:9">
      <c r="A149" s="38"/>
      <c r="B149" s="38"/>
      <c r="D149" s="38"/>
      <c r="E149" s="38"/>
      <c r="F149" s="38"/>
      <c r="G149" s="38"/>
      <c r="I149" s="38"/>
    </row>
    <row r="150" spans="1:9">
      <c r="A150" s="38"/>
      <c r="B150" s="38"/>
      <c r="D150" s="38"/>
      <c r="E150" s="38"/>
      <c r="F150" s="38"/>
      <c r="G150" s="38"/>
      <c r="I150" s="38"/>
    </row>
    <row r="151" spans="1:9">
      <c r="A151" s="38"/>
      <c r="B151" s="38"/>
      <c r="D151" s="38"/>
      <c r="E151" s="38"/>
      <c r="F151" s="38"/>
      <c r="G151" s="38"/>
      <c r="I151" s="38"/>
    </row>
    <row r="152" spans="1:9">
      <c r="A152" s="38"/>
      <c r="B152" s="38"/>
      <c r="D152" s="38"/>
      <c r="E152" s="38"/>
      <c r="F152" s="38"/>
      <c r="G152" s="38"/>
      <c r="I152" s="38"/>
    </row>
    <row r="153" spans="1:9">
      <c r="A153" s="38"/>
      <c r="B153" s="38"/>
      <c r="D153" s="38"/>
      <c r="E153" s="38"/>
      <c r="F153" s="38"/>
      <c r="G153" s="38"/>
      <c r="I153" s="38"/>
    </row>
    <row r="154" spans="1:9">
      <c r="A154" s="38"/>
      <c r="B154" s="38"/>
      <c r="D154" s="38"/>
      <c r="E154" s="38"/>
      <c r="F154" s="38"/>
      <c r="G154" s="38"/>
      <c r="I154" s="38"/>
    </row>
    <row r="155" spans="1:9">
      <c r="A155" s="38"/>
      <c r="B155" s="38"/>
      <c r="D155" s="38"/>
      <c r="E155" s="38"/>
      <c r="F155" s="38"/>
      <c r="G155" s="38"/>
      <c r="I155" s="38"/>
    </row>
    <row r="156" spans="1:9">
      <c r="A156" s="38"/>
      <c r="B156" s="38"/>
      <c r="D156" s="38"/>
      <c r="E156" s="38"/>
      <c r="F156" s="38"/>
      <c r="G156" s="38"/>
      <c r="I156" s="38"/>
    </row>
    <row r="157" spans="1:9">
      <c r="A157" s="38"/>
      <c r="B157" s="38"/>
      <c r="D157" s="38"/>
      <c r="E157" s="38"/>
      <c r="F157" s="38"/>
      <c r="G157" s="38"/>
      <c r="I157" s="38"/>
    </row>
    <row r="158" spans="1:9">
      <c r="A158" s="38"/>
      <c r="B158" s="38"/>
      <c r="D158" s="38"/>
      <c r="E158" s="38"/>
      <c r="F158" s="38"/>
      <c r="G158" s="38"/>
      <c r="I158" s="38"/>
    </row>
    <row r="159" spans="1:9">
      <c r="A159" s="38"/>
      <c r="B159" s="38"/>
      <c r="D159" s="38"/>
      <c r="E159" s="38"/>
      <c r="F159" s="38"/>
      <c r="G159" s="38"/>
      <c r="I159" s="38"/>
    </row>
    <row r="160" spans="1:9">
      <c r="A160" s="38"/>
      <c r="B160" s="38"/>
      <c r="D160" s="38"/>
      <c r="E160" s="38"/>
      <c r="F160" s="38"/>
      <c r="G160" s="38"/>
      <c r="I160" s="38"/>
    </row>
    <row r="161" spans="1:9">
      <c r="A161" s="38"/>
      <c r="B161" s="38"/>
      <c r="D161" s="38"/>
      <c r="E161" s="38"/>
      <c r="F161" s="38"/>
      <c r="G161" s="38"/>
      <c r="I161" s="38"/>
    </row>
    <row r="162" spans="1:9">
      <c r="A162" s="38"/>
      <c r="B162" s="38"/>
      <c r="D162" s="38"/>
      <c r="E162" s="38"/>
      <c r="F162" s="38"/>
      <c r="G162" s="38"/>
      <c r="I162" s="38"/>
    </row>
    <row r="163" spans="1:9">
      <c r="A163" s="38"/>
      <c r="B163" s="38"/>
      <c r="D163" s="38"/>
      <c r="E163" s="38"/>
      <c r="F163" s="38"/>
      <c r="G163" s="38"/>
      <c r="I163" s="38"/>
    </row>
    <row r="164" spans="1:9">
      <c r="A164" s="38"/>
      <c r="B164" s="38"/>
      <c r="D164" s="38"/>
      <c r="E164" s="38"/>
      <c r="F164" s="38"/>
      <c r="G164" s="38"/>
      <c r="I164" s="38"/>
    </row>
    <row r="165" spans="1:9">
      <c r="A165" s="38"/>
      <c r="B165" s="38"/>
      <c r="D165" s="38"/>
      <c r="E165" s="38"/>
      <c r="F165" s="38"/>
      <c r="G165" s="38"/>
      <c r="I165" s="38"/>
    </row>
    <row r="166" spans="1:9">
      <c r="A166" s="38"/>
      <c r="B166" s="38"/>
      <c r="D166" s="38"/>
      <c r="E166" s="38"/>
      <c r="F166" s="38"/>
      <c r="G166" s="38"/>
      <c r="I166" s="38"/>
    </row>
    <row r="167" spans="1:9">
      <c r="A167" s="38"/>
      <c r="B167" s="38"/>
      <c r="D167" s="38"/>
      <c r="E167" s="38"/>
      <c r="F167" s="38"/>
      <c r="G167" s="38"/>
      <c r="I167" s="38"/>
    </row>
    <row r="168" spans="1:9">
      <c r="A168" s="38"/>
      <c r="B168" s="38"/>
      <c r="D168" s="38"/>
      <c r="E168" s="38"/>
      <c r="F168" s="38"/>
      <c r="G168" s="38"/>
      <c r="I168" s="38"/>
    </row>
    <row r="169" spans="1:9">
      <c r="A169" s="38"/>
      <c r="B169" s="38"/>
      <c r="D169" s="38"/>
      <c r="E169" s="38"/>
      <c r="F169" s="38"/>
      <c r="G169" s="38"/>
      <c r="I169" s="38"/>
    </row>
    <row r="170" spans="1:9">
      <c r="A170" s="38"/>
      <c r="B170" s="38"/>
      <c r="D170" s="38"/>
      <c r="E170" s="38"/>
      <c r="F170" s="38"/>
      <c r="G170" s="38"/>
      <c r="I170" s="38"/>
    </row>
    <row r="171" spans="1:9">
      <c r="A171" s="38"/>
      <c r="B171" s="38"/>
      <c r="D171" s="38"/>
      <c r="E171" s="38"/>
      <c r="F171" s="38"/>
      <c r="G171" s="38"/>
      <c r="I171" s="38"/>
    </row>
    <row r="172" spans="1:9">
      <c r="A172" s="38"/>
      <c r="B172" s="38"/>
      <c r="D172" s="38"/>
      <c r="E172" s="38"/>
      <c r="F172" s="38"/>
      <c r="G172" s="38"/>
      <c r="I172" s="38"/>
    </row>
    <row r="173" spans="1:9">
      <c r="A173" s="38"/>
      <c r="B173" s="38"/>
      <c r="D173" s="38"/>
      <c r="E173" s="38"/>
      <c r="F173" s="38"/>
      <c r="G173" s="38"/>
      <c r="I173" s="38"/>
    </row>
    <row r="174" spans="1:9">
      <c r="A174" s="38"/>
      <c r="B174" s="38"/>
      <c r="D174" s="38"/>
      <c r="E174" s="38"/>
      <c r="F174" s="38"/>
      <c r="G174" s="38"/>
      <c r="I174" s="38"/>
    </row>
    <row r="175" spans="1:9">
      <c r="A175" s="38"/>
      <c r="B175" s="38"/>
      <c r="D175" s="38"/>
      <c r="E175" s="38"/>
      <c r="F175" s="38"/>
      <c r="G175" s="38"/>
      <c r="I175" s="38"/>
    </row>
    <row r="176" spans="1:9">
      <c r="A176" s="38"/>
      <c r="B176" s="38"/>
      <c r="D176" s="38"/>
      <c r="E176" s="38"/>
      <c r="F176" s="38"/>
      <c r="G176" s="38"/>
      <c r="I176" s="38"/>
    </row>
    <row r="177" spans="1:9">
      <c r="A177" s="38"/>
      <c r="B177" s="38"/>
      <c r="D177" s="38"/>
      <c r="E177" s="38"/>
      <c r="F177" s="38"/>
      <c r="G177" s="38"/>
      <c r="I177" s="38"/>
    </row>
    <row r="178" spans="1:9">
      <c r="A178" s="38"/>
      <c r="B178" s="38"/>
      <c r="D178" s="38"/>
      <c r="E178" s="38"/>
      <c r="F178" s="38"/>
      <c r="G178" s="38"/>
      <c r="I178" s="38"/>
    </row>
    <row r="179" spans="1:9">
      <c r="A179" s="38"/>
      <c r="B179" s="38"/>
      <c r="D179" s="38"/>
      <c r="E179" s="38"/>
      <c r="F179" s="38"/>
      <c r="G179" s="38"/>
      <c r="I179" s="38"/>
    </row>
    <row r="180" spans="1:9">
      <c r="A180" s="38"/>
      <c r="B180" s="38"/>
      <c r="D180" s="38"/>
      <c r="E180" s="38"/>
      <c r="F180" s="38"/>
      <c r="G180" s="38"/>
      <c r="I180" s="38"/>
    </row>
    <row r="181" spans="1:9">
      <c r="A181" s="38"/>
      <c r="B181" s="38"/>
      <c r="D181" s="38"/>
      <c r="E181" s="38"/>
      <c r="F181" s="38"/>
      <c r="G181" s="38"/>
      <c r="I181" s="38"/>
    </row>
    <row r="182" spans="1:9">
      <c r="A182" s="38"/>
      <c r="B182" s="38"/>
      <c r="D182" s="38"/>
      <c r="E182" s="38"/>
      <c r="F182" s="38"/>
      <c r="G182" s="38"/>
      <c r="I182" s="38"/>
    </row>
    <row r="183" spans="1:9">
      <c r="A183" s="38"/>
      <c r="B183" s="38"/>
      <c r="D183" s="38"/>
      <c r="E183" s="38"/>
      <c r="F183" s="38"/>
      <c r="G183" s="38"/>
      <c r="I183" s="38"/>
    </row>
    <row r="184" spans="1:9">
      <c r="A184" s="38"/>
      <c r="B184" s="38"/>
      <c r="D184" s="38"/>
      <c r="E184" s="38"/>
      <c r="F184" s="38"/>
      <c r="G184" s="38"/>
      <c r="I184" s="38"/>
    </row>
    <row r="185" spans="1:9">
      <c r="A185" s="38"/>
      <c r="B185" s="38"/>
      <c r="D185" s="38"/>
      <c r="E185" s="38"/>
      <c r="F185" s="38"/>
      <c r="G185" s="38"/>
      <c r="I185" s="38"/>
    </row>
    <row r="186" spans="1:9">
      <c r="A186" s="38"/>
      <c r="B186" s="38"/>
      <c r="D186" s="38"/>
      <c r="E186" s="38"/>
      <c r="F186" s="38"/>
      <c r="G186" s="38"/>
      <c r="I186" s="38"/>
    </row>
    <row r="187" spans="1:9">
      <c r="A187" s="38"/>
      <c r="B187" s="38"/>
      <c r="D187" s="38"/>
      <c r="E187" s="38"/>
      <c r="F187" s="38"/>
      <c r="G187" s="38"/>
      <c r="I187" s="38"/>
    </row>
    <row r="188" spans="1:9">
      <c r="A188" s="38"/>
      <c r="B188" s="38"/>
      <c r="D188" s="38"/>
      <c r="E188" s="38"/>
      <c r="F188" s="38"/>
      <c r="G188" s="38"/>
      <c r="I188" s="38"/>
    </row>
    <row r="189" spans="1:9">
      <c r="A189" s="38"/>
      <c r="B189" s="38"/>
      <c r="D189" s="38"/>
      <c r="E189" s="38"/>
      <c r="F189" s="38"/>
      <c r="G189" s="38"/>
      <c r="I189" s="38"/>
    </row>
    <row r="190" spans="1:9">
      <c r="A190" s="38"/>
      <c r="B190" s="38"/>
      <c r="D190" s="38"/>
      <c r="E190" s="38"/>
      <c r="F190" s="38"/>
      <c r="G190" s="38"/>
      <c r="I190" s="38"/>
    </row>
    <row r="191" spans="1:9">
      <c r="A191" s="38"/>
      <c r="B191" s="38"/>
      <c r="D191" s="38"/>
      <c r="E191" s="38"/>
      <c r="F191" s="38"/>
      <c r="G191" s="38"/>
      <c r="I191" s="38"/>
    </row>
    <row r="192" spans="1:9">
      <c r="A192" s="38"/>
      <c r="B192" s="38"/>
      <c r="D192" s="38"/>
      <c r="E192" s="38"/>
      <c r="F192" s="38"/>
      <c r="G192" s="38"/>
      <c r="I192" s="38"/>
    </row>
    <row r="193" spans="1:9">
      <c r="A193" s="38"/>
      <c r="B193" s="38"/>
      <c r="D193" s="38"/>
      <c r="E193" s="38"/>
      <c r="F193" s="38"/>
      <c r="G193" s="38"/>
      <c r="I193" s="38"/>
    </row>
    <row r="194" spans="1:9">
      <c r="A194" s="38"/>
      <c r="B194" s="38"/>
      <c r="D194" s="38"/>
      <c r="E194" s="38"/>
      <c r="F194" s="38"/>
      <c r="G194" s="38"/>
      <c r="I194" s="38"/>
    </row>
    <row r="195" spans="1:9">
      <c r="A195" s="38"/>
      <c r="B195" s="38"/>
      <c r="D195" s="38"/>
      <c r="E195" s="38"/>
      <c r="F195" s="38"/>
      <c r="G195" s="38"/>
      <c r="I195" s="38"/>
    </row>
    <row r="196" spans="1:9">
      <c r="A196" s="38"/>
      <c r="B196" s="38"/>
      <c r="D196" s="38"/>
      <c r="E196" s="38"/>
      <c r="F196" s="38"/>
      <c r="G196" s="38"/>
      <c r="I196" s="38"/>
    </row>
    <row r="197" spans="1:9">
      <c r="A197" s="38"/>
      <c r="B197" s="38"/>
      <c r="D197" s="38"/>
      <c r="E197" s="38"/>
      <c r="F197" s="38"/>
      <c r="G197" s="38"/>
      <c r="I197" s="38"/>
    </row>
    <row r="198" spans="1:9">
      <c r="A198" s="38"/>
      <c r="B198" s="38"/>
      <c r="D198" s="38"/>
      <c r="E198" s="38"/>
      <c r="F198" s="38"/>
      <c r="G198" s="38"/>
      <c r="I198" s="38"/>
    </row>
    <row r="199" spans="1:9">
      <c r="A199" s="38"/>
      <c r="B199" s="38"/>
      <c r="D199" s="38"/>
      <c r="E199" s="38"/>
      <c r="F199" s="38"/>
      <c r="G199" s="38"/>
      <c r="I199" s="38"/>
    </row>
    <row r="200" spans="1:9">
      <c r="A200" s="38"/>
      <c r="B200" s="38"/>
      <c r="D200" s="38"/>
      <c r="E200" s="38"/>
      <c r="F200" s="38"/>
      <c r="G200" s="38"/>
      <c r="I200" s="38"/>
    </row>
    <row r="201" spans="1:9">
      <c r="A201" s="38"/>
      <c r="B201" s="38"/>
      <c r="D201" s="38"/>
      <c r="E201" s="38"/>
      <c r="F201" s="38"/>
      <c r="G201" s="38"/>
      <c r="I201" s="38"/>
    </row>
    <row r="202" spans="1:9">
      <c r="A202" s="38"/>
      <c r="B202" s="38"/>
      <c r="D202" s="38"/>
      <c r="E202" s="38"/>
      <c r="F202" s="38"/>
      <c r="G202" s="38"/>
      <c r="I202" s="38"/>
    </row>
    <row r="203" spans="1:9">
      <c r="A203" s="38"/>
      <c r="B203" s="38"/>
      <c r="D203" s="38"/>
      <c r="E203" s="38"/>
      <c r="F203" s="38"/>
      <c r="G203" s="38"/>
      <c r="I203" s="38"/>
    </row>
    <row r="204" spans="1:9">
      <c r="A204" s="38"/>
      <c r="B204" s="38"/>
      <c r="D204" s="38"/>
      <c r="E204" s="38"/>
      <c r="F204" s="38"/>
      <c r="G204" s="38"/>
      <c r="I204" s="38"/>
    </row>
    <row r="205" spans="1:9">
      <c r="A205" s="38"/>
      <c r="B205" s="38"/>
      <c r="D205" s="38"/>
      <c r="E205" s="38"/>
      <c r="F205" s="38"/>
      <c r="G205" s="38"/>
      <c r="I205" s="38"/>
    </row>
    <row r="206" spans="1:9">
      <c r="A206" s="38"/>
      <c r="B206" s="38"/>
      <c r="D206" s="38"/>
      <c r="E206" s="38"/>
      <c r="F206" s="38"/>
      <c r="G206" s="38"/>
      <c r="I206" s="38"/>
    </row>
    <row r="207" spans="1:9">
      <c r="A207" s="38"/>
      <c r="B207" s="38"/>
      <c r="D207" s="38"/>
      <c r="E207" s="38"/>
      <c r="F207" s="38"/>
      <c r="G207" s="38"/>
      <c r="I207" s="38"/>
    </row>
    <row r="208" spans="1:9">
      <c r="A208" s="38"/>
      <c r="B208" s="38"/>
      <c r="D208" s="38"/>
      <c r="E208" s="38"/>
      <c r="F208" s="38"/>
      <c r="G208" s="38"/>
      <c r="I208" s="38"/>
    </row>
    <row r="209" spans="1:9">
      <c r="A209" s="38"/>
      <c r="B209" s="38"/>
      <c r="D209" s="38"/>
      <c r="E209" s="38"/>
      <c r="F209" s="38"/>
      <c r="G209" s="38"/>
      <c r="I209" s="38"/>
    </row>
    <row r="210" spans="1:9">
      <c r="A210" s="38"/>
      <c r="B210" s="38"/>
      <c r="D210" s="38"/>
      <c r="E210" s="38"/>
      <c r="F210" s="38"/>
      <c r="G210" s="38"/>
      <c r="I210" s="38"/>
    </row>
    <row r="211" spans="1:9">
      <c r="A211" s="38"/>
      <c r="B211" s="38"/>
      <c r="D211" s="38"/>
      <c r="E211" s="38"/>
      <c r="F211" s="38"/>
      <c r="G211" s="38"/>
      <c r="I211" s="38"/>
    </row>
    <row r="212" spans="1:9">
      <c r="A212" s="38"/>
      <c r="B212" s="38"/>
      <c r="D212" s="38"/>
      <c r="E212" s="38"/>
      <c r="F212" s="38"/>
      <c r="G212" s="38"/>
      <c r="I212" s="38"/>
    </row>
    <row r="213" spans="1:9">
      <c r="A213" s="38"/>
      <c r="B213" s="38"/>
      <c r="D213" s="38"/>
      <c r="E213" s="38"/>
      <c r="F213" s="38"/>
      <c r="G213" s="38"/>
      <c r="I213" s="38"/>
    </row>
    <row r="214" spans="1:9">
      <c r="A214" s="38"/>
      <c r="B214" s="38"/>
      <c r="D214" s="38"/>
      <c r="E214" s="38"/>
      <c r="F214" s="38"/>
      <c r="G214" s="38"/>
      <c r="I214" s="38"/>
    </row>
    <row r="215" spans="1:9">
      <c r="A215" s="38"/>
      <c r="B215" s="38"/>
      <c r="D215" s="38"/>
      <c r="E215" s="38"/>
      <c r="F215" s="38"/>
      <c r="G215" s="38"/>
      <c r="I215" s="38"/>
    </row>
    <row r="216" spans="1:9">
      <c r="A216" s="38"/>
      <c r="B216" s="38"/>
      <c r="D216" s="38"/>
      <c r="E216" s="38"/>
      <c r="F216" s="38"/>
      <c r="G216" s="38"/>
      <c r="I216" s="38"/>
    </row>
    <row r="217" spans="1:9">
      <c r="A217" s="38"/>
      <c r="B217" s="38"/>
      <c r="D217" s="38"/>
      <c r="E217" s="38"/>
      <c r="F217" s="38"/>
      <c r="G217" s="38"/>
      <c r="I217" s="38"/>
    </row>
    <row r="218" spans="1:9">
      <c r="A218" s="38"/>
      <c r="B218" s="38"/>
      <c r="D218" s="38"/>
      <c r="E218" s="38"/>
      <c r="F218" s="38"/>
      <c r="G218" s="38"/>
      <c r="I218" s="38"/>
    </row>
    <row r="219" spans="1:9">
      <c r="A219" s="38"/>
      <c r="B219" s="38"/>
      <c r="D219" s="38"/>
      <c r="E219" s="38"/>
      <c r="F219" s="38"/>
      <c r="G219" s="38"/>
      <c r="I219" s="38"/>
    </row>
    <row r="220" spans="1:9">
      <c r="A220" s="38"/>
      <c r="B220" s="38"/>
      <c r="D220" s="38"/>
      <c r="E220" s="38"/>
      <c r="F220" s="38"/>
      <c r="G220" s="38"/>
      <c r="I220" s="38"/>
    </row>
    <row r="221" spans="1:9">
      <c r="A221" s="38"/>
      <c r="B221" s="38"/>
      <c r="D221" s="38"/>
      <c r="E221" s="38"/>
      <c r="F221" s="38"/>
      <c r="G221" s="38"/>
      <c r="I221" s="38"/>
    </row>
    <row r="222" spans="1:9">
      <c r="A222" s="38"/>
      <c r="B222" s="38"/>
      <c r="D222" s="38"/>
      <c r="E222" s="38"/>
      <c r="F222" s="38"/>
      <c r="G222" s="38"/>
      <c r="I222" s="38"/>
    </row>
    <row r="223" spans="1:9">
      <c r="A223" s="38"/>
      <c r="B223" s="38"/>
      <c r="D223" s="38"/>
      <c r="E223" s="38"/>
      <c r="F223" s="38"/>
      <c r="G223" s="38"/>
      <c r="I223" s="38"/>
    </row>
    <row r="224" spans="1:9">
      <c r="A224" s="38"/>
      <c r="B224" s="38"/>
      <c r="D224" s="38"/>
      <c r="E224" s="38"/>
      <c r="F224" s="38"/>
      <c r="G224" s="38"/>
      <c r="I224" s="38"/>
    </row>
    <row r="225" spans="1:9">
      <c r="A225" s="38"/>
      <c r="B225" s="38"/>
      <c r="D225" s="38"/>
      <c r="E225" s="38"/>
      <c r="F225" s="38"/>
      <c r="G225" s="38"/>
      <c r="I225" s="38"/>
    </row>
    <row r="226" spans="1:9">
      <c r="A226" s="38"/>
      <c r="B226" s="38"/>
      <c r="D226" s="38"/>
      <c r="E226" s="38"/>
      <c r="F226" s="38"/>
      <c r="G226" s="38"/>
      <c r="I226" s="38"/>
    </row>
    <row r="227" spans="1:9">
      <c r="A227" s="38"/>
      <c r="B227" s="38"/>
      <c r="D227" s="38"/>
      <c r="E227" s="38"/>
      <c r="F227" s="38"/>
      <c r="G227" s="38"/>
      <c r="I227" s="38"/>
    </row>
    <row r="228" spans="1:9">
      <c r="A228" s="38"/>
      <c r="B228" s="38"/>
      <c r="D228" s="38"/>
      <c r="E228" s="38"/>
      <c r="F228" s="38"/>
      <c r="G228" s="38"/>
      <c r="I228" s="38"/>
    </row>
    <row r="229" spans="1:9">
      <c r="A229" s="38"/>
      <c r="B229" s="38"/>
      <c r="D229" s="38"/>
      <c r="E229" s="38"/>
      <c r="F229" s="38"/>
      <c r="G229" s="38"/>
      <c r="I229" s="38"/>
    </row>
    <row r="230" spans="1:9">
      <c r="A230" s="38"/>
      <c r="B230" s="38"/>
      <c r="D230" s="38"/>
      <c r="E230" s="38"/>
      <c r="F230" s="38"/>
      <c r="G230" s="38"/>
      <c r="I230" s="38"/>
    </row>
    <row r="231" spans="1:9">
      <c r="A231" s="38"/>
      <c r="B231" s="38"/>
      <c r="D231" s="38"/>
      <c r="E231" s="38"/>
      <c r="F231" s="38"/>
      <c r="G231" s="38"/>
      <c r="I231" s="38"/>
    </row>
    <row r="232" spans="1:9">
      <c r="A232" s="38"/>
      <c r="B232" s="38"/>
      <c r="D232" s="38"/>
      <c r="E232" s="38"/>
      <c r="F232" s="38"/>
      <c r="G232" s="38"/>
      <c r="I232" s="38"/>
    </row>
    <row r="233" spans="1:9">
      <c r="A233" s="38"/>
      <c r="B233" s="38"/>
      <c r="D233" s="38"/>
      <c r="E233" s="38"/>
      <c r="F233" s="38"/>
      <c r="G233" s="38"/>
      <c r="I233" s="38"/>
    </row>
    <row r="234" spans="1:9">
      <c r="A234" s="38"/>
      <c r="B234" s="38"/>
      <c r="D234" s="38"/>
      <c r="E234" s="38"/>
      <c r="F234" s="38"/>
      <c r="G234" s="38"/>
      <c r="I234" s="38"/>
    </row>
    <row r="235" spans="1:9">
      <c r="A235" s="38"/>
      <c r="B235" s="38"/>
      <c r="D235" s="38"/>
      <c r="E235" s="38"/>
      <c r="F235" s="38"/>
      <c r="G235" s="38"/>
      <c r="I235" s="38"/>
    </row>
    <row r="236" spans="1:9">
      <c r="A236" s="38"/>
      <c r="B236" s="38"/>
      <c r="D236" s="38"/>
      <c r="E236" s="38"/>
      <c r="F236" s="38"/>
      <c r="G236" s="38"/>
      <c r="I236" s="38"/>
    </row>
    <row r="237" spans="1:9">
      <c r="A237" s="38"/>
      <c r="B237" s="38"/>
      <c r="D237" s="38"/>
      <c r="E237" s="38"/>
      <c r="F237" s="38"/>
      <c r="G237" s="38"/>
      <c r="I237" s="38"/>
    </row>
    <row r="238" spans="1:9">
      <c r="A238" s="38"/>
      <c r="B238" s="38"/>
      <c r="D238" s="38"/>
      <c r="E238" s="38"/>
      <c r="F238" s="38"/>
      <c r="G238" s="38"/>
      <c r="I238" s="38"/>
    </row>
    <row r="239" spans="1:9">
      <c r="A239" s="38"/>
      <c r="B239" s="38"/>
      <c r="D239" s="38"/>
      <c r="E239" s="38"/>
      <c r="F239" s="38"/>
      <c r="G239" s="38"/>
      <c r="I239" s="38"/>
    </row>
    <row r="240" spans="1:9">
      <c r="A240" s="38"/>
      <c r="B240" s="38"/>
      <c r="D240" s="38"/>
      <c r="E240" s="38"/>
      <c r="F240" s="38"/>
      <c r="G240" s="38"/>
      <c r="I240" s="38"/>
    </row>
    <row r="241" spans="1:9">
      <c r="A241" s="38"/>
      <c r="B241" s="38"/>
      <c r="D241" s="38"/>
      <c r="E241" s="38"/>
      <c r="F241" s="38"/>
      <c r="G241" s="38"/>
      <c r="I241" s="38"/>
    </row>
    <row r="242" spans="1:9">
      <c r="A242" s="38"/>
      <c r="B242" s="38"/>
      <c r="D242" s="38"/>
      <c r="E242" s="38"/>
      <c r="F242" s="38"/>
      <c r="G242" s="38"/>
      <c r="I242" s="38"/>
    </row>
    <row r="243" spans="1:9">
      <c r="A243" s="38"/>
      <c r="B243" s="38"/>
      <c r="D243" s="38"/>
      <c r="E243" s="38"/>
      <c r="F243" s="38"/>
      <c r="G243" s="38"/>
      <c r="I243" s="38"/>
    </row>
    <row r="244" spans="1:9">
      <c r="A244" s="38"/>
      <c r="B244" s="38"/>
      <c r="D244" s="38"/>
      <c r="E244" s="38"/>
      <c r="F244" s="38"/>
      <c r="G244" s="38"/>
      <c r="I244" s="38"/>
    </row>
    <row r="245" spans="1:9">
      <c r="A245" s="38"/>
      <c r="B245" s="38"/>
      <c r="D245" s="38"/>
      <c r="E245" s="38"/>
      <c r="F245" s="38"/>
      <c r="G245" s="38"/>
      <c r="I245" s="38"/>
    </row>
    <row r="246" spans="1:9">
      <c r="A246" s="38"/>
      <c r="B246" s="38"/>
      <c r="D246" s="38"/>
      <c r="E246" s="38"/>
      <c r="F246" s="38"/>
      <c r="G246" s="38"/>
      <c r="I246" s="38"/>
    </row>
    <row r="247" spans="1:9">
      <c r="A247" s="38"/>
      <c r="B247" s="38"/>
      <c r="D247" s="38"/>
      <c r="E247" s="38"/>
      <c r="F247" s="38"/>
      <c r="G247" s="38"/>
      <c r="I247" s="38"/>
    </row>
    <row r="248" spans="1:9">
      <c r="A248" s="38"/>
      <c r="B248" s="38"/>
      <c r="D248" s="38"/>
      <c r="E248" s="38"/>
      <c r="F248" s="38"/>
      <c r="G248" s="38"/>
      <c r="I248" s="38"/>
    </row>
    <row r="249" spans="1:9">
      <c r="A249" s="38"/>
      <c r="B249" s="38"/>
      <c r="D249" s="38"/>
      <c r="E249" s="38"/>
      <c r="F249" s="38"/>
      <c r="G249" s="38"/>
      <c r="I249" s="38"/>
    </row>
    <row r="250" spans="1:9">
      <c r="A250" s="38"/>
      <c r="B250" s="38"/>
      <c r="D250" s="38"/>
      <c r="E250" s="38"/>
      <c r="F250" s="38"/>
      <c r="G250" s="38"/>
      <c r="I250" s="38"/>
    </row>
    <row r="251" spans="1:9">
      <c r="A251" s="38"/>
      <c r="B251" s="38"/>
      <c r="D251" s="38"/>
      <c r="E251" s="38"/>
      <c r="F251" s="38"/>
      <c r="G251" s="38"/>
      <c r="I251" s="38"/>
    </row>
    <row r="252" spans="1:9">
      <c r="A252" s="38"/>
      <c r="B252" s="38"/>
      <c r="D252" s="38"/>
      <c r="E252" s="38"/>
      <c r="F252" s="38"/>
      <c r="G252" s="38"/>
      <c r="I252" s="38"/>
    </row>
    <row r="253" spans="1:9">
      <c r="A253" s="38"/>
      <c r="B253" s="38"/>
      <c r="D253" s="38"/>
      <c r="E253" s="38"/>
      <c r="F253" s="38"/>
      <c r="G253" s="38"/>
      <c r="I253" s="38"/>
    </row>
    <row r="254" spans="1:9">
      <c r="A254" s="38"/>
      <c r="B254" s="38"/>
      <c r="D254" s="38"/>
      <c r="E254" s="38"/>
      <c r="F254" s="38"/>
      <c r="G254" s="38"/>
      <c r="I254" s="38"/>
    </row>
    <row r="255" spans="1:9">
      <c r="A255" s="38"/>
      <c r="B255" s="38"/>
      <c r="D255" s="38"/>
      <c r="E255" s="38"/>
      <c r="F255" s="38"/>
      <c r="G255" s="38"/>
      <c r="I255" s="38"/>
    </row>
    <row r="256" spans="1:9">
      <c r="A256" s="38"/>
      <c r="B256" s="38"/>
      <c r="D256" s="38"/>
      <c r="E256" s="38"/>
      <c r="F256" s="38"/>
      <c r="G256" s="38"/>
      <c r="I256" s="38"/>
    </row>
    <row r="257" spans="1:9">
      <c r="A257" s="38"/>
      <c r="B257" s="38"/>
      <c r="D257" s="38"/>
      <c r="E257" s="38"/>
      <c r="F257" s="38"/>
      <c r="G257" s="38"/>
      <c r="I257" s="38"/>
    </row>
    <row r="258" spans="1:9">
      <c r="A258" s="38"/>
      <c r="B258" s="38"/>
      <c r="D258" s="38"/>
      <c r="E258" s="38"/>
      <c r="F258" s="38"/>
      <c r="G258" s="38"/>
      <c r="I258" s="38"/>
    </row>
    <row r="259" spans="1:9">
      <c r="A259" s="38"/>
      <c r="B259" s="38"/>
      <c r="D259" s="38"/>
      <c r="E259" s="38"/>
      <c r="F259" s="38"/>
      <c r="G259" s="38"/>
      <c r="I259" s="38"/>
    </row>
    <row r="260" spans="1:9">
      <c r="A260" s="38"/>
      <c r="B260" s="38"/>
      <c r="D260" s="38"/>
      <c r="E260" s="38"/>
      <c r="F260" s="38"/>
      <c r="G260" s="38"/>
      <c r="I260" s="38"/>
    </row>
    <row r="261" spans="1:9">
      <c r="A261" s="38"/>
      <c r="B261" s="38"/>
      <c r="D261" s="38"/>
      <c r="E261" s="38"/>
      <c r="F261" s="38"/>
      <c r="G261" s="38"/>
      <c r="I261" s="38"/>
    </row>
    <row r="262" spans="1:9">
      <c r="A262" s="38"/>
      <c r="B262" s="38"/>
      <c r="D262" s="38"/>
      <c r="E262" s="38"/>
      <c r="F262" s="38"/>
      <c r="G262" s="38"/>
      <c r="I262" s="38"/>
    </row>
    <row r="263" spans="1:9">
      <c r="A263" s="38"/>
      <c r="B263" s="38"/>
      <c r="D263" s="38"/>
      <c r="E263" s="38"/>
      <c r="F263" s="38"/>
      <c r="G263" s="38"/>
      <c r="I263" s="38"/>
    </row>
    <row r="264" spans="1:9">
      <c r="A264" s="38"/>
      <c r="B264" s="38"/>
      <c r="D264" s="38"/>
      <c r="E264" s="38"/>
      <c r="F264" s="38"/>
      <c r="G264" s="38"/>
      <c r="I264" s="38"/>
    </row>
    <row r="265" spans="1:9">
      <c r="A265" s="38"/>
      <c r="B265" s="38"/>
      <c r="D265" s="38"/>
      <c r="E265" s="38"/>
      <c r="F265" s="38"/>
      <c r="G265" s="38"/>
      <c r="I265" s="38"/>
    </row>
    <row r="266" spans="1:9">
      <c r="A266" s="38"/>
      <c r="B266" s="38"/>
      <c r="D266" s="38"/>
      <c r="E266" s="38"/>
      <c r="F266" s="38"/>
      <c r="G266" s="38"/>
      <c r="I266" s="38"/>
    </row>
    <row r="267" spans="1:9">
      <c r="A267" s="38"/>
      <c r="B267" s="38"/>
      <c r="D267" s="38"/>
      <c r="E267" s="38"/>
      <c r="F267" s="38"/>
      <c r="G267" s="38"/>
      <c r="I267" s="38"/>
    </row>
    <row r="268" spans="1:9">
      <c r="A268" s="38"/>
      <c r="B268" s="38"/>
      <c r="D268" s="38"/>
      <c r="E268" s="38"/>
      <c r="F268" s="38"/>
      <c r="G268" s="38"/>
      <c r="I268" s="38"/>
    </row>
    <row r="269" spans="1:9">
      <c r="A269" s="38"/>
      <c r="B269" s="38"/>
      <c r="D269" s="38"/>
      <c r="E269" s="38"/>
      <c r="F269" s="38"/>
      <c r="G269" s="38"/>
      <c r="I269" s="38"/>
    </row>
    <row r="270" spans="1:9">
      <c r="A270" s="38"/>
      <c r="B270" s="38"/>
      <c r="D270" s="38"/>
      <c r="E270" s="38"/>
      <c r="F270" s="38"/>
      <c r="G270" s="38"/>
      <c r="I270" s="38"/>
    </row>
    <row r="271" spans="1:9">
      <c r="A271" s="38"/>
      <c r="B271" s="38"/>
      <c r="D271" s="38"/>
      <c r="E271" s="38"/>
      <c r="F271" s="38"/>
      <c r="G271" s="38"/>
      <c r="I271" s="38"/>
    </row>
    <row r="272" spans="1:9">
      <c r="A272" s="38"/>
      <c r="B272" s="38"/>
      <c r="D272" s="38"/>
      <c r="E272" s="38"/>
      <c r="F272" s="38"/>
      <c r="G272" s="38"/>
      <c r="I272" s="38"/>
    </row>
    <row r="273" spans="1:9">
      <c r="A273" s="38"/>
      <c r="B273" s="38"/>
      <c r="D273" s="38"/>
      <c r="E273" s="38"/>
      <c r="F273" s="38"/>
      <c r="G273" s="38"/>
      <c r="I273" s="38"/>
    </row>
    <row r="274" spans="1:9">
      <c r="A274" s="38"/>
      <c r="B274" s="38"/>
      <c r="D274" s="38"/>
      <c r="E274" s="38"/>
      <c r="F274" s="38"/>
      <c r="G274" s="38"/>
      <c r="I274" s="38"/>
    </row>
    <row r="275" spans="1:9">
      <c r="A275" s="38"/>
      <c r="B275" s="38"/>
      <c r="D275" s="38"/>
      <c r="E275" s="38"/>
      <c r="F275" s="38"/>
      <c r="G275" s="38"/>
      <c r="I275" s="38"/>
    </row>
    <row r="276" spans="1:9">
      <c r="A276" s="38"/>
      <c r="B276" s="38"/>
      <c r="D276" s="38"/>
      <c r="E276" s="38"/>
      <c r="F276" s="38"/>
      <c r="G276" s="38"/>
      <c r="I276" s="38"/>
    </row>
    <row r="277" spans="1:9">
      <c r="A277" s="38"/>
      <c r="B277" s="38"/>
      <c r="D277" s="38"/>
      <c r="E277" s="38"/>
      <c r="F277" s="38"/>
      <c r="G277" s="38"/>
      <c r="I277" s="38"/>
    </row>
    <row r="278" spans="1:9">
      <c r="A278" s="38"/>
      <c r="B278" s="38"/>
      <c r="D278" s="38"/>
      <c r="E278" s="38"/>
      <c r="F278" s="38"/>
      <c r="G278" s="38"/>
      <c r="I278" s="38"/>
    </row>
    <row r="279" spans="1:9">
      <c r="A279" s="38"/>
      <c r="B279" s="38"/>
      <c r="D279" s="38"/>
      <c r="E279" s="38"/>
      <c r="F279" s="38"/>
      <c r="G279" s="38"/>
      <c r="I279" s="38"/>
    </row>
    <row r="280" spans="1:9">
      <c r="A280" s="38"/>
      <c r="B280" s="38"/>
      <c r="D280" s="38"/>
      <c r="E280" s="38"/>
      <c r="F280" s="38"/>
      <c r="G280" s="38"/>
      <c r="I280" s="38"/>
    </row>
    <row r="281" spans="1:9">
      <c r="A281" s="38"/>
      <c r="B281" s="38"/>
      <c r="D281" s="38"/>
      <c r="E281" s="38"/>
      <c r="F281" s="38"/>
      <c r="G281" s="38"/>
      <c r="I281" s="38"/>
    </row>
    <row r="282" spans="1:9">
      <c r="A282" s="38"/>
      <c r="B282" s="38"/>
      <c r="D282" s="38"/>
      <c r="E282" s="38"/>
      <c r="F282" s="38"/>
      <c r="G282" s="38"/>
      <c r="I282" s="38"/>
    </row>
    <row r="283" spans="1:9">
      <c r="A283" s="38"/>
      <c r="B283" s="38"/>
      <c r="D283" s="38"/>
      <c r="E283" s="38"/>
      <c r="F283" s="38"/>
      <c r="G283" s="38"/>
      <c r="I283" s="38"/>
    </row>
    <row r="284" spans="1:9">
      <c r="A284" s="38"/>
      <c r="B284" s="38"/>
      <c r="D284" s="38"/>
      <c r="E284" s="38"/>
      <c r="F284" s="38"/>
      <c r="G284" s="38"/>
      <c r="I284" s="38"/>
    </row>
    <row r="285" spans="1:9">
      <c r="A285" s="38"/>
      <c r="B285" s="38"/>
      <c r="D285" s="38"/>
      <c r="E285" s="38"/>
      <c r="F285" s="38"/>
      <c r="G285" s="38"/>
      <c r="I285" s="38"/>
    </row>
    <row r="286" spans="1:9">
      <c r="A286" s="38"/>
      <c r="B286" s="38"/>
      <c r="D286" s="38"/>
      <c r="E286" s="38"/>
      <c r="F286" s="38"/>
      <c r="G286" s="38"/>
      <c r="I286" s="38"/>
    </row>
    <row r="287" spans="1:9">
      <c r="A287" s="38"/>
      <c r="B287" s="38"/>
      <c r="D287" s="38"/>
      <c r="E287" s="38"/>
      <c r="F287" s="38"/>
      <c r="G287" s="38"/>
      <c r="I287" s="38"/>
    </row>
    <row r="288" spans="1:9">
      <c r="A288" s="38"/>
      <c r="B288" s="38"/>
      <c r="D288" s="38"/>
      <c r="E288" s="38"/>
      <c r="F288" s="38"/>
      <c r="G288" s="38"/>
      <c r="I288" s="38"/>
    </row>
    <row r="289" spans="1:9">
      <c r="A289" s="38"/>
      <c r="B289" s="38"/>
      <c r="D289" s="38"/>
      <c r="E289" s="38"/>
      <c r="F289" s="38"/>
      <c r="G289" s="38"/>
      <c r="I289" s="38"/>
    </row>
    <row r="290" spans="1:9">
      <c r="A290" s="38"/>
      <c r="B290" s="38"/>
      <c r="D290" s="38"/>
      <c r="E290" s="38"/>
      <c r="F290" s="38"/>
      <c r="G290" s="38"/>
      <c r="I290" s="38"/>
    </row>
    <row r="291" spans="1:9">
      <c r="A291" s="38"/>
      <c r="B291" s="38"/>
      <c r="D291" s="38"/>
      <c r="E291" s="38"/>
      <c r="F291" s="38"/>
      <c r="G291" s="38"/>
      <c r="I291" s="38"/>
    </row>
    <row r="292" spans="1:9">
      <c r="A292" s="38"/>
      <c r="B292" s="38"/>
      <c r="D292" s="38"/>
      <c r="E292" s="38"/>
      <c r="F292" s="38"/>
      <c r="G292" s="38"/>
      <c r="I292" s="38"/>
    </row>
    <row r="293" spans="1:9">
      <c r="A293" s="38"/>
      <c r="B293" s="38"/>
      <c r="D293" s="38"/>
      <c r="E293" s="38"/>
      <c r="F293" s="38"/>
      <c r="G293" s="38"/>
      <c r="I293" s="38"/>
    </row>
    <row r="294" spans="1:9">
      <c r="A294" s="38"/>
      <c r="B294" s="38"/>
      <c r="D294" s="38"/>
      <c r="E294" s="38"/>
      <c r="F294" s="38"/>
      <c r="G294" s="38"/>
      <c r="I294" s="38"/>
    </row>
    <row r="295" spans="1:9">
      <c r="A295" s="38"/>
      <c r="B295" s="38"/>
      <c r="D295" s="38"/>
      <c r="E295" s="38"/>
      <c r="F295" s="38"/>
      <c r="G295" s="38"/>
      <c r="I295" s="38"/>
    </row>
    <row r="296" spans="1:9">
      <c r="A296" s="38"/>
      <c r="B296" s="38"/>
      <c r="D296" s="38"/>
      <c r="E296" s="38"/>
      <c r="F296" s="38"/>
      <c r="G296" s="38"/>
      <c r="I296" s="38"/>
    </row>
    <row r="297" spans="1:9">
      <c r="A297" s="38"/>
      <c r="B297" s="38"/>
      <c r="D297" s="38"/>
      <c r="E297" s="38"/>
      <c r="F297" s="38"/>
      <c r="G297" s="38"/>
      <c r="I297" s="38"/>
    </row>
    <row r="298" spans="1:9">
      <c r="A298" s="38"/>
      <c r="B298" s="38"/>
      <c r="D298" s="38"/>
      <c r="E298" s="38"/>
      <c r="F298" s="38"/>
      <c r="G298" s="38"/>
      <c r="I298" s="38"/>
    </row>
    <row r="299" spans="1:9">
      <c r="A299" s="38"/>
      <c r="B299" s="38"/>
      <c r="D299" s="38"/>
      <c r="E299" s="38"/>
      <c r="F299" s="38"/>
      <c r="G299" s="38"/>
      <c r="I299" s="38"/>
    </row>
    <row r="300" spans="1:9">
      <c r="A300" s="38"/>
      <c r="B300" s="38"/>
      <c r="D300" s="38"/>
      <c r="E300" s="38"/>
      <c r="F300" s="38"/>
      <c r="G300" s="38"/>
      <c r="I300" s="38"/>
    </row>
    <row r="301" spans="1:9">
      <c r="A301" s="38"/>
      <c r="B301" s="38"/>
      <c r="D301" s="38"/>
      <c r="E301" s="38"/>
      <c r="F301" s="38"/>
      <c r="G301" s="38"/>
      <c r="I301" s="38"/>
    </row>
    <row r="302" spans="1:9">
      <c r="A302" s="38"/>
      <c r="B302" s="38"/>
      <c r="D302" s="38"/>
      <c r="E302" s="38"/>
      <c r="F302" s="38"/>
      <c r="G302" s="38"/>
      <c r="I302" s="38"/>
    </row>
    <row r="303" spans="1:9">
      <c r="A303" s="38"/>
      <c r="B303" s="38"/>
      <c r="D303" s="38"/>
      <c r="E303" s="38"/>
      <c r="F303" s="38"/>
      <c r="G303" s="38"/>
      <c r="I303" s="38"/>
    </row>
    <row r="304" spans="1:9">
      <c r="A304" s="38"/>
      <c r="B304" s="38"/>
      <c r="D304" s="38"/>
      <c r="E304" s="38"/>
      <c r="F304" s="38"/>
      <c r="G304" s="38"/>
      <c r="I304" s="38"/>
    </row>
    <row r="305" spans="1:9">
      <c r="A305" s="38"/>
      <c r="B305" s="38"/>
      <c r="D305" s="38"/>
      <c r="E305" s="38"/>
      <c r="F305" s="38"/>
      <c r="G305" s="38"/>
      <c r="I305" s="38"/>
    </row>
    <row r="306" spans="1:9">
      <c r="A306" s="38"/>
      <c r="B306" s="38"/>
      <c r="D306" s="38"/>
      <c r="E306" s="38"/>
      <c r="F306" s="38"/>
      <c r="G306" s="38"/>
      <c r="I306" s="38"/>
    </row>
    <row r="307" spans="1:9">
      <c r="A307" s="38"/>
      <c r="B307" s="38"/>
      <c r="D307" s="38"/>
      <c r="E307" s="38"/>
      <c r="F307" s="38"/>
      <c r="G307" s="38"/>
      <c r="I307" s="38"/>
    </row>
    <row r="308" spans="1:9">
      <c r="A308" s="38"/>
      <c r="B308" s="38"/>
      <c r="D308" s="38"/>
      <c r="E308" s="38"/>
      <c r="F308" s="38"/>
      <c r="G308" s="38"/>
      <c r="I308" s="38"/>
    </row>
    <row r="309" spans="1:9">
      <c r="A309" s="38"/>
      <c r="B309" s="38"/>
      <c r="D309" s="38"/>
      <c r="E309" s="38"/>
      <c r="F309" s="38"/>
      <c r="G309" s="38"/>
      <c r="I309" s="38"/>
    </row>
    <row r="310" spans="1:9">
      <c r="A310" s="38"/>
      <c r="B310" s="38"/>
      <c r="D310" s="38"/>
      <c r="E310" s="38"/>
      <c r="F310" s="38"/>
      <c r="G310" s="38"/>
      <c r="I310" s="38"/>
    </row>
    <row r="311" spans="1:9">
      <c r="A311" s="38"/>
      <c r="B311" s="38"/>
      <c r="D311" s="38"/>
      <c r="E311" s="38"/>
      <c r="F311" s="38"/>
      <c r="G311" s="38"/>
      <c r="I311" s="38"/>
    </row>
    <row r="312" spans="1:9">
      <c r="A312" s="38"/>
      <c r="B312" s="38"/>
      <c r="D312" s="38"/>
      <c r="E312" s="38"/>
      <c r="F312" s="38"/>
      <c r="G312" s="38"/>
      <c r="I312" s="38"/>
    </row>
    <row r="313" spans="1:9">
      <c r="A313" s="38"/>
      <c r="B313" s="38"/>
      <c r="D313" s="38"/>
      <c r="E313" s="38"/>
      <c r="F313" s="38"/>
      <c r="G313" s="38"/>
      <c r="I313" s="38"/>
    </row>
    <row r="314" spans="1:9">
      <c r="A314" s="38"/>
      <c r="B314" s="38"/>
      <c r="D314" s="38"/>
      <c r="E314" s="38"/>
      <c r="F314" s="38"/>
      <c r="G314" s="38"/>
      <c r="I314" s="38"/>
    </row>
    <row r="315" spans="1:9">
      <c r="A315" s="38"/>
      <c r="B315" s="38"/>
      <c r="D315" s="38"/>
      <c r="E315" s="38"/>
      <c r="F315" s="38"/>
      <c r="G315" s="38"/>
      <c r="I315" s="38"/>
    </row>
    <row r="316" spans="1:9">
      <c r="A316" s="38"/>
      <c r="B316" s="38"/>
      <c r="D316" s="38"/>
      <c r="E316" s="38"/>
      <c r="F316" s="38"/>
      <c r="G316" s="38"/>
      <c r="I316" s="38"/>
    </row>
    <row r="317" spans="1:9">
      <c r="A317" s="38"/>
      <c r="B317" s="38"/>
      <c r="D317" s="38"/>
      <c r="E317" s="38"/>
      <c r="F317" s="38"/>
      <c r="G317" s="38"/>
      <c r="I317" s="38"/>
    </row>
    <row r="318" spans="1:9">
      <c r="A318" s="38"/>
      <c r="B318" s="38"/>
      <c r="D318" s="38"/>
      <c r="E318" s="38"/>
      <c r="F318" s="38"/>
      <c r="G318" s="38"/>
      <c r="I318" s="38"/>
    </row>
  </sheetData>
  <mergeCells count="2">
    <mergeCell ref="A2:G2"/>
    <mergeCell ref="A1:G1"/>
  </mergeCells>
  <phoneticPr fontId="2" type="noConversion"/>
  <pageMargins left="0.7" right="0.7" top="0.75" bottom="0.75" header="0.3" footer="0.3"/>
  <pageSetup paperSize="9" orientation="portrait" r:id="rId1"/>
  <headerFooter>
    <oddFooter>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6"/>
  <sheetViews>
    <sheetView tabSelected="1" workbookViewId="0">
      <selection activeCell="O27" sqref="O27"/>
    </sheetView>
  </sheetViews>
  <sheetFormatPr defaultRowHeight="12.75"/>
  <cols>
    <col min="1" max="1" width="5.7109375" style="158" customWidth="1"/>
    <col min="2" max="2" width="10.28515625" style="158" customWidth="1"/>
    <col min="3" max="3" width="37.28515625" style="159" customWidth="1"/>
    <col min="4" max="4" width="4.7109375" style="158" customWidth="1"/>
    <col min="5" max="5" width="9.28515625" style="160" customWidth="1"/>
    <col min="6" max="6" width="8.7109375" style="161" customWidth="1"/>
    <col min="7" max="7" width="10.7109375" style="161" customWidth="1"/>
    <col min="9" max="9" width="9.5703125" style="162" bestFit="1" customWidth="1"/>
  </cols>
  <sheetData>
    <row r="1" spans="1:9" s="109" customFormat="1" ht="12">
      <c r="A1" s="105" t="s">
        <v>925</v>
      </c>
      <c r="B1" s="106"/>
      <c r="C1" s="532" t="s">
        <v>1076</v>
      </c>
      <c r="D1" s="532"/>
      <c r="E1" s="532"/>
      <c r="F1" s="107"/>
      <c r="G1" s="107"/>
      <c r="H1" s="108"/>
    </row>
    <row r="2" spans="1:9" s="109" customFormat="1" ht="12">
      <c r="A2" s="105" t="s">
        <v>926</v>
      </c>
      <c r="B2" s="106"/>
      <c r="C2" s="532" t="s">
        <v>1075</v>
      </c>
      <c r="D2" s="532"/>
      <c r="E2" s="532"/>
      <c r="F2" s="107"/>
      <c r="G2" s="107"/>
      <c r="H2" s="108"/>
    </row>
    <row r="3" spans="1:9" ht="6.75" customHeight="1"/>
    <row r="4" spans="1:9" s="166" customFormat="1" ht="11.25">
      <c r="A4" s="163" t="s">
        <v>909</v>
      </c>
      <c r="B4" s="163" t="s">
        <v>927</v>
      </c>
      <c r="C4" s="163" t="s">
        <v>911</v>
      </c>
      <c r="D4" s="163" t="s">
        <v>912</v>
      </c>
      <c r="E4" s="164" t="s">
        <v>913</v>
      </c>
      <c r="F4" s="165" t="s">
        <v>914</v>
      </c>
      <c r="G4" s="165" t="s">
        <v>915</v>
      </c>
      <c r="I4" s="167"/>
    </row>
    <row r="5" spans="1:9" s="109" customFormat="1" ht="15" customHeight="1">
      <c r="A5" s="118" t="s">
        <v>916</v>
      </c>
      <c r="B5" s="120" t="s">
        <v>928</v>
      </c>
      <c r="C5" s="533" t="s">
        <v>929</v>
      </c>
      <c r="D5" s="534"/>
      <c r="E5" s="534"/>
      <c r="F5" s="534"/>
      <c r="G5" s="535"/>
      <c r="I5" s="111"/>
    </row>
    <row r="6" spans="1:9" s="124" customFormat="1" ht="12">
      <c r="A6" s="120">
        <v>1</v>
      </c>
      <c r="B6" s="120" t="s">
        <v>930</v>
      </c>
      <c r="C6" s="121" t="s">
        <v>931</v>
      </c>
      <c r="D6" s="120" t="s">
        <v>520</v>
      </c>
      <c r="E6" s="122">
        <v>161</v>
      </c>
      <c r="F6" s="123"/>
      <c r="G6" s="123"/>
      <c r="I6" s="111"/>
    </row>
    <row r="7" spans="1:9" s="124" customFormat="1" ht="24">
      <c r="A7" s="141"/>
      <c r="B7" s="141"/>
      <c r="C7" s="168" t="s">
        <v>932</v>
      </c>
      <c r="D7" s="141"/>
      <c r="E7" s="142"/>
      <c r="F7" s="129"/>
      <c r="G7" s="129"/>
      <c r="I7" s="111"/>
    </row>
    <row r="8" spans="1:9" s="174" customFormat="1" ht="45">
      <c r="A8" s="169"/>
      <c r="B8" s="169"/>
      <c r="C8" s="170" t="s">
        <v>933</v>
      </c>
      <c r="D8" s="171" t="s">
        <v>520</v>
      </c>
      <c r="E8" s="172">
        <v>41</v>
      </c>
      <c r="F8" s="173"/>
      <c r="G8" s="173"/>
      <c r="I8" s="144"/>
    </row>
    <row r="9" spans="1:9" s="174" customFormat="1" ht="33.200000000000003" customHeight="1">
      <c r="A9" s="169"/>
      <c r="B9" s="169"/>
      <c r="C9" s="170" t="s">
        <v>934</v>
      </c>
      <c r="D9" s="171" t="s">
        <v>520</v>
      </c>
      <c r="E9" s="172">
        <v>120</v>
      </c>
      <c r="F9" s="173"/>
      <c r="G9" s="173"/>
      <c r="H9" s="144"/>
    </row>
    <row r="10" spans="1:9" s="174" customFormat="1" ht="22.5">
      <c r="A10" s="169"/>
      <c r="B10" s="169"/>
      <c r="C10" s="175" t="s">
        <v>935</v>
      </c>
      <c r="D10" s="176" t="s">
        <v>398</v>
      </c>
      <c r="E10" s="177">
        <v>120.685</v>
      </c>
      <c r="F10" s="173"/>
      <c r="G10" s="173"/>
      <c r="I10" s="144"/>
    </row>
    <row r="11" spans="1:9" s="124" customFormat="1" ht="24">
      <c r="A11" s="120">
        <v>2</v>
      </c>
      <c r="B11" s="120" t="s">
        <v>930</v>
      </c>
      <c r="C11" s="121" t="s">
        <v>936</v>
      </c>
      <c r="D11" s="120" t="s">
        <v>520</v>
      </c>
      <c r="E11" s="122">
        <v>161</v>
      </c>
      <c r="F11" s="123"/>
      <c r="G11" s="123"/>
      <c r="I11" s="111"/>
    </row>
    <row r="12" spans="1:9" s="124" customFormat="1" ht="36" customHeight="1">
      <c r="A12" s="141"/>
      <c r="B12" s="141"/>
      <c r="C12" s="168" t="s">
        <v>937</v>
      </c>
      <c r="D12" s="141"/>
      <c r="E12" s="142"/>
      <c r="F12" s="129"/>
      <c r="G12" s="129"/>
      <c r="I12" s="111"/>
    </row>
    <row r="13" spans="1:9" s="174" customFormat="1" ht="11.25">
      <c r="A13" s="169"/>
      <c r="B13" s="169"/>
      <c r="C13" s="170" t="s">
        <v>938</v>
      </c>
      <c r="D13" s="171" t="s">
        <v>520</v>
      </c>
      <c r="E13" s="172">
        <v>41</v>
      </c>
      <c r="F13" s="173"/>
      <c r="G13" s="173"/>
      <c r="I13" s="144"/>
    </row>
    <row r="14" spans="1:9" s="174" customFormat="1" ht="11.25">
      <c r="A14" s="178"/>
      <c r="B14" s="178"/>
      <c r="C14" s="179" t="s">
        <v>939</v>
      </c>
      <c r="D14" s="178" t="s">
        <v>520</v>
      </c>
      <c r="E14" s="180">
        <v>120</v>
      </c>
      <c r="F14" s="181"/>
      <c r="G14" s="181"/>
      <c r="I14" s="144"/>
    </row>
    <row r="16" spans="1:9">
      <c r="C16" s="182" t="s">
        <v>940</v>
      </c>
      <c r="F16" s="183"/>
      <c r="G16" s="184"/>
    </row>
  </sheetData>
  <mergeCells count="3">
    <mergeCell ref="C1:E1"/>
    <mergeCell ref="C2:E2"/>
    <mergeCell ref="C5:G5"/>
  </mergeCells>
  <phoneticPr fontId="7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topLeftCell="A11" workbookViewId="0">
      <selection activeCell="G39" sqref="G39"/>
    </sheetView>
  </sheetViews>
  <sheetFormatPr defaultColWidth="8.85546875" defaultRowHeight="12.75"/>
  <cols>
    <col min="1" max="6" width="8.85546875" style="59" customWidth="1"/>
    <col min="7" max="9" width="11.5703125" style="59" bestFit="1" customWidth="1"/>
    <col min="10" max="10" width="5.28515625" style="59" bestFit="1" customWidth="1"/>
    <col min="11" max="16384" width="8.85546875" style="59"/>
  </cols>
  <sheetData>
    <row r="1" spans="1:10" ht="13.5" customHeight="1">
      <c r="A1" s="464" t="s">
        <v>284</v>
      </c>
      <c r="B1" s="464"/>
      <c r="C1" s="464"/>
      <c r="D1" s="464"/>
      <c r="E1" s="464"/>
      <c r="F1" s="464"/>
      <c r="G1" s="464"/>
      <c r="H1" s="57"/>
      <c r="I1" s="57"/>
      <c r="J1" s="58"/>
    </row>
    <row r="2" spans="1:10" ht="13.7" customHeight="1">
      <c r="A2" s="464" t="s">
        <v>287</v>
      </c>
      <c r="B2" s="464"/>
      <c r="C2" s="464"/>
      <c r="D2" s="464"/>
      <c r="E2" s="464"/>
      <c r="F2" s="464"/>
      <c r="G2" s="464"/>
      <c r="H2" s="60" t="s">
        <v>578</v>
      </c>
      <c r="I2" s="60" t="s">
        <v>579</v>
      </c>
      <c r="J2" s="61" t="s">
        <v>580</v>
      </c>
    </row>
    <row r="3" spans="1:10">
      <c r="A3" s="56" t="s">
        <v>407</v>
      </c>
      <c r="B3" s="456" t="s">
        <v>285</v>
      </c>
      <c r="C3" s="456"/>
      <c r="D3" s="456"/>
      <c r="E3" s="456"/>
      <c r="F3" s="456"/>
      <c r="G3" s="62">
        <v>1047274.16</v>
      </c>
      <c r="H3" s="63">
        <f>ROUND(G3/1.23,2)</f>
        <v>851442.41</v>
      </c>
      <c r="I3" s="60">
        <f t="shared" ref="I3:I8" si="0">ROUND(H3*1.23,2)</f>
        <v>1047274.16</v>
      </c>
      <c r="J3" s="64">
        <f t="shared" ref="J3:J8" si="1">G3-I3</f>
        <v>0</v>
      </c>
    </row>
    <row r="4" spans="1:10">
      <c r="A4" s="56" t="s">
        <v>408</v>
      </c>
      <c r="B4" s="456" t="s">
        <v>365</v>
      </c>
      <c r="C4" s="456"/>
      <c r="D4" s="456"/>
      <c r="E4" s="456"/>
      <c r="F4" s="456"/>
      <c r="G4" s="62">
        <v>6604.65</v>
      </c>
      <c r="H4" s="63">
        <f>ROUND(G4/1.23,2)</f>
        <v>5369.63</v>
      </c>
      <c r="I4" s="60">
        <f t="shared" si="0"/>
        <v>6604.64</v>
      </c>
      <c r="J4" s="64">
        <f t="shared" si="1"/>
        <v>9.999999999308784E-3</v>
      </c>
    </row>
    <row r="5" spans="1:10">
      <c r="A5" s="56" t="s">
        <v>409</v>
      </c>
      <c r="B5" s="469" t="s">
        <v>368</v>
      </c>
      <c r="C5" s="469"/>
      <c r="D5" s="469"/>
      <c r="E5" s="469"/>
      <c r="F5" s="469"/>
      <c r="G5" s="62">
        <v>20193.13</v>
      </c>
      <c r="H5" s="63">
        <f>ROUND(G5/1.23,2)</f>
        <v>16417.18</v>
      </c>
      <c r="I5" s="60">
        <f t="shared" si="0"/>
        <v>20193.13</v>
      </c>
      <c r="J5" s="64">
        <f t="shared" si="1"/>
        <v>0</v>
      </c>
    </row>
    <row r="6" spans="1:10">
      <c r="A6" s="56" t="s">
        <v>410</v>
      </c>
      <c r="B6" s="456" t="s">
        <v>361</v>
      </c>
      <c r="C6" s="456"/>
      <c r="D6" s="456"/>
      <c r="E6" s="456"/>
      <c r="F6" s="456"/>
      <c r="G6" s="62">
        <v>1369463.31</v>
      </c>
      <c r="H6" s="63">
        <f>ROUND(G6/1.23,2)</f>
        <v>1113384.8</v>
      </c>
      <c r="I6" s="60">
        <f t="shared" si="0"/>
        <v>1369463.3</v>
      </c>
      <c r="J6" s="64">
        <f t="shared" si="1"/>
        <v>1.0000000009313226E-2</v>
      </c>
    </row>
    <row r="7" spans="1:10">
      <c r="A7" s="56" t="s">
        <v>445</v>
      </c>
      <c r="B7" s="465" t="s">
        <v>286</v>
      </c>
      <c r="C7" s="465"/>
      <c r="D7" s="465"/>
      <c r="E7" s="465"/>
      <c r="F7" s="465"/>
      <c r="G7" s="65">
        <v>123340.21</v>
      </c>
      <c r="H7" s="63">
        <f>ROUND(G7/1.23,2)</f>
        <v>100276.59</v>
      </c>
      <c r="I7" s="60">
        <f t="shared" si="0"/>
        <v>123340.21</v>
      </c>
      <c r="J7" s="64">
        <f t="shared" si="1"/>
        <v>0</v>
      </c>
    </row>
    <row r="8" spans="1:10">
      <c r="A8" s="466" t="s">
        <v>392</v>
      </c>
      <c r="B8" s="467"/>
      <c r="C8" s="467"/>
      <c r="D8" s="467"/>
      <c r="E8" s="467"/>
      <c r="F8" s="468"/>
      <c r="G8" s="62">
        <f>SUM(G3:G7)</f>
        <v>2566875.46</v>
      </c>
      <c r="H8" s="63">
        <f>SUM(H3:H7)</f>
        <v>2086890.61</v>
      </c>
      <c r="I8" s="60">
        <f t="shared" si="0"/>
        <v>2566875.4500000002</v>
      </c>
      <c r="J8" s="64">
        <f t="shared" si="1"/>
        <v>9.9999997764825821E-3</v>
      </c>
    </row>
    <row r="9" spans="1:10">
      <c r="A9" s="66"/>
      <c r="B9" s="66"/>
      <c r="C9" s="66"/>
      <c r="D9" s="66"/>
      <c r="E9" s="66"/>
      <c r="F9" s="66"/>
      <c r="G9" s="66"/>
      <c r="H9" s="57"/>
      <c r="I9" s="57"/>
      <c r="J9" s="58"/>
    </row>
    <row r="10" spans="1:10">
      <c r="A10" s="464" t="s">
        <v>284</v>
      </c>
      <c r="B10" s="464"/>
      <c r="C10" s="464"/>
      <c r="D10" s="464"/>
      <c r="E10" s="464"/>
      <c r="F10" s="464"/>
      <c r="G10" s="464"/>
      <c r="H10" s="57"/>
      <c r="I10" s="57"/>
      <c r="J10" s="58"/>
    </row>
    <row r="11" spans="1:10">
      <c r="A11" s="464" t="s">
        <v>288</v>
      </c>
      <c r="B11" s="464"/>
      <c r="C11" s="464"/>
      <c r="D11" s="464"/>
      <c r="E11" s="464"/>
      <c r="F11" s="464"/>
      <c r="G11" s="464"/>
      <c r="H11" s="60" t="s">
        <v>578</v>
      </c>
      <c r="I11" s="60" t="s">
        <v>579</v>
      </c>
      <c r="J11" s="61" t="s">
        <v>580</v>
      </c>
    </row>
    <row r="12" spans="1:10">
      <c r="A12" s="56" t="s">
        <v>407</v>
      </c>
      <c r="B12" s="456" t="s">
        <v>285</v>
      </c>
      <c r="C12" s="456"/>
      <c r="D12" s="456"/>
      <c r="E12" s="456"/>
      <c r="F12" s="456"/>
      <c r="G12" s="62">
        <v>984520.92</v>
      </c>
      <c r="H12" s="63">
        <f>ROUND(G12/1.23,2)</f>
        <v>800423.51</v>
      </c>
      <c r="I12" s="60">
        <f t="shared" ref="I12:I17" si="2">ROUND(H12*1.23,2)</f>
        <v>984520.92</v>
      </c>
      <c r="J12" s="64">
        <f t="shared" ref="J12:J17" si="3">G12-I12</f>
        <v>0</v>
      </c>
    </row>
    <row r="13" spans="1:10">
      <c r="A13" s="56" t="s">
        <v>408</v>
      </c>
      <c r="B13" s="456" t="s">
        <v>365</v>
      </c>
      <c r="C13" s="456"/>
      <c r="D13" s="456"/>
      <c r="E13" s="456"/>
      <c r="F13" s="456"/>
      <c r="G13" s="62">
        <v>7804.47</v>
      </c>
      <c r="H13" s="63">
        <f>ROUND(G13/1.23,2)</f>
        <v>6345.1</v>
      </c>
      <c r="I13" s="60">
        <f t="shared" si="2"/>
        <v>7804.47</v>
      </c>
      <c r="J13" s="64">
        <f t="shared" si="3"/>
        <v>0</v>
      </c>
    </row>
    <row r="14" spans="1:10">
      <c r="A14" s="56" t="s">
        <v>409</v>
      </c>
      <c r="B14" s="469" t="s">
        <v>368</v>
      </c>
      <c r="C14" s="469"/>
      <c r="D14" s="469"/>
      <c r="E14" s="469"/>
      <c r="F14" s="469"/>
      <c r="G14" s="62">
        <v>39392.44</v>
      </c>
      <c r="H14" s="63">
        <f>ROUND(G14/1.23,2)</f>
        <v>32026.37</v>
      </c>
      <c r="I14" s="60">
        <f t="shared" si="2"/>
        <v>39392.44</v>
      </c>
      <c r="J14" s="64">
        <f t="shared" si="3"/>
        <v>0</v>
      </c>
    </row>
    <row r="15" spans="1:10">
      <c r="A15" s="56" t="s">
        <v>410</v>
      </c>
      <c r="B15" s="456" t="s">
        <v>361</v>
      </c>
      <c r="C15" s="456"/>
      <c r="D15" s="456"/>
      <c r="E15" s="456"/>
      <c r="F15" s="456"/>
      <c r="G15" s="62">
        <v>657107.44999999995</v>
      </c>
      <c r="H15" s="63">
        <f>ROUND(G15/1.23,2)</f>
        <v>534233.69999999995</v>
      </c>
      <c r="I15" s="60">
        <f t="shared" si="2"/>
        <v>657107.44999999995</v>
      </c>
      <c r="J15" s="64">
        <f t="shared" si="3"/>
        <v>0</v>
      </c>
    </row>
    <row r="16" spans="1:10">
      <c r="A16" s="56" t="s">
        <v>445</v>
      </c>
      <c r="B16" s="465" t="s">
        <v>286</v>
      </c>
      <c r="C16" s="465"/>
      <c r="D16" s="465"/>
      <c r="E16" s="465"/>
      <c r="F16" s="465"/>
      <c r="G16" s="62">
        <v>115459.02</v>
      </c>
      <c r="H16" s="63">
        <f>ROUND(G16/1.23,2)</f>
        <v>93869.119999999995</v>
      </c>
      <c r="I16" s="60">
        <f t="shared" si="2"/>
        <v>115459.02</v>
      </c>
      <c r="J16" s="64">
        <f t="shared" si="3"/>
        <v>0</v>
      </c>
    </row>
    <row r="17" spans="1:10">
      <c r="A17" s="466" t="s">
        <v>392</v>
      </c>
      <c r="B17" s="467"/>
      <c r="C17" s="467"/>
      <c r="D17" s="467"/>
      <c r="E17" s="467"/>
      <c r="F17" s="468"/>
      <c r="G17" s="62">
        <f>SUM(G12:G16)</f>
        <v>1804284.3</v>
      </c>
      <c r="H17" s="63">
        <f>SUM(H12:H16)</f>
        <v>1466897.7999999998</v>
      </c>
      <c r="I17" s="60">
        <f t="shared" si="2"/>
        <v>1804284.29</v>
      </c>
      <c r="J17" s="64">
        <f t="shared" si="3"/>
        <v>1.0000000009313226E-2</v>
      </c>
    </row>
    <row r="18" spans="1:10">
      <c r="A18" s="66"/>
      <c r="B18" s="66"/>
      <c r="C18" s="66"/>
      <c r="D18" s="66"/>
      <c r="E18" s="66"/>
      <c r="F18" s="66"/>
      <c r="G18" s="66"/>
      <c r="H18" s="57"/>
      <c r="I18" s="57"/>
      <c r="J18" s="58"/>
    </row>
    <row r="19" spans="1:10">
      <c r="A19" s="464" t="s">
        <v>284</v>
      </c>
      <c r="B19" s="464"/>
      <c r="C19" s="464"/>
      <c r="D19" s="464"/>
      <c r="E19" s="464"/>
      <c r="F19" s="464"/>
      <c r="G19" s="464"/>
      <c r="H19" s="57"/>
      <c r="I19" s="57"/>
      <c r="J19" s="58"/>
    </row>
    <row r="20" spans="1:10">
      <c r="A20" s="464" t="s">
        <v>289</v>
      </c>
      <c r="B20" s="464"/>
      <c r="C20" s="464"/>
      <c r="D20" s="464"/>
      <c r="E20" s="464"/>
      <c r="F20" s="464"/>
      <c r="G20" s="464"/>
      <c r="H20" s="60" t="s">
        <v>578</v>
      </c>
      <c r="I20" s="60" t="s">
        <v>579</v>
      </c>
      <c r="J20" s="61" t="s">
        <v>580</v>
      </c>
    </row>
    <row r="21" spans="1:10">
      <c r="A21" s="56" t="s">
        <v>407</v>
      </c>
      <c r="B21" s="456" t="s">
        <v>285</v>
      </c>
      <c r="C21" s="456"/>
      <c r="D21" s="456"/>
      <c r="E21" s="456"/>
      <c r="F21" s="456"/>
      <c r="G21" s="62">
        <v>920354.02</v>
      </c>
      <c r="H21" s="63">
        <f>ROUND(G21/1.23,2)</f>
        <v>748255.3</v>
      </c>
      <c r="I21" s="60">
        <f t="shared" ref="I21:I26" si="4">ROUND(H21*1.23,2)</f>
        <v>920354.02</v>
      </c>
      <c r="J21" s="64">
        <f t="shared" ref="J21:J26" si="5">G21-I21</f>
        <v>0</v>
      </c>
    </row>
    <row r="22" spans="1:10">
      <c r="A22" s="56" t="s">
        <v>408</v>
      </c>
      <c r="B22" s="456" t="s">
        <v>365</v>
      </c>
      <c r="C22" s="456"/>
      <c r="D22" s="456"/>
      <c r="E22" s="456"/>
      <c r="F22" s="456"/>
      <c r="G22" s="62">
        <v>28540.06</v>
      </c>
      <c r="H22" s="63">
        <f>ROUND(G22/1.23,2)</f>
        <v>23203.3</v>
      </c>
      <c r="I22" s="60">
        <f t="shared" si="4"/>
        <v>28540.06</v>
      </c>
      <c r="J22" s="64">
        <f t="shared" si="5"/>
        <v>0</v>
      </c>
    </row>
    <row r="23" spans="1:10">
      <c r="A23" s="56" t="s">
        <v>409</v>
      </c>
      <c r="B23" s="469" t="s">
        <v>368</v>
      </c>
      <c r="C23" s="469"/>
      <c r="D23" s="469"/>
      <c r="E23" s="469"/>
      <c r="F23" s="469"/>
      <c r="G23" s="62">
        <v>21108.57</v>
      </c>
      <c r="H23" s="63">
        <f>ROUND(G23/1.23,2)</f>
        <v>17161.439999999999</v>
      </c>
      <c r="I23" s="60">
        <f t="shared" si="4"/>
        <v>21108.57</v>
      </c>
      <c r="J23" s="64">
        <f t="shared" si="5"/>
        <v>0</v>
      </c>
    </row>
    <row r="24" spans="1:10">
      <c r="A24" s="56" t="s">
        <v>410</v>
      </c>
      <c r="B24" s="456" t="s">
        <v>361</v>
      </c>
      <c r="C24" s="456"/>
      <c r="D24" s="456"/>
      <c r="E24" s="456"/>
      <c r="F24" s="456"/>
      <c r="G24" s="62">
        <v>662810.05000000005</v>
      </c>
      <c r="H24" s="63">
        <f>ROUND(G24/1.23,2)</f>
        <v>538869.96</v>
      </c>
      <c r="I24" s="60">
        <f t="shared" si="4"/>
        <v>662810.05000000005</v>
      </c>
      <c r="J24" s="64">
        <f t="shared" si="5"/>
        <v>0</v>
      </c>
    </row>
    <row r="25" spans="1:10">
      <c r="A25" s="56" t="s">
        <v>445</v>
      </c>
      <c r="B25" s="465" t="s">
        <v>286</v>
      </c>
      <c r="C25" s="465"/>
      <c r="D25" s="465"/>
      <c r="E25" s="465"/>
      <c r="F25" s="465"/>
      <c r="G25" s="62">
        <v>94670.86</v>
      </c>
      <c r="H25" s="63">
        <f>ROUND(G25/1.23,2)</f>
        <v>76968.179999999993</v>
      </c>
      <c r="I25" s="60">
        <f t="shared" si="4"/>
        <v>94670.86</v>
      </c>
      <c r="J25" s="64">
        <f t="shared" si="5"/>
        <v>0</v>
      </c>
    </row>
    <row r="26" spans="1:10">
      <c r="A26" s="466" t="s">
        <v>392</v>
      </c>
      <c r="B26" s="467"/>
      <c r="C26" s="467"/>
      <c r="D26" s="467"/>
      <c r="E26" s="467"/>
      <c r="F26" s="468"/>
      <c r="G26" s="62">
        <f>SUM(G21:G25)</f>
        <v>1727483.5600000003</v>
      </c>
      <c r="H26" s="63">
        <f>SUM(H21:H25)</f>
        <v>1404458.18</v>
      </c>
      <c r="I26" s="60">
        <f t="shared" si="4"/>
        <v>1727483.56</v>
      </c>
      <c r="J26" s="64">
        <f t="shared" si="5"/>
        <v>0</v>
      </c>
    </row>
    <row r="27" spans="1:10">
      <c r="A27" s="66"/>
      <c r="B27" s="66"/>
      <c r="C27" s="66"/>
      <c r="D27" s="66"/>
      <c r="E27" s="66"/>
      <c r="F27" s="66"/>
      <c r="G27" s="66"/>
      <c r="H27" s="57"/>
      <c r="I27" s="57"/>
      <c r="J27" s="58"/>
    </row>
    <row r="28" spans="1:10">
      <c r="A28" s="464" t="s">
        <v>284</v>
      </c>
      <c r="B28" s="464"/>
      <c r="C28" s="464"/>
      <c r="D28" s="464"/>
      <c r="E28" s="464"/>
      <c r="F28" s="464"/>
      <c r="G28" s="464"/>
      <c r="H28" s="57"/>
      <c r="I28" s="57"/>
      <c r="J28" s="58"/>
    </row>
    <row r="29" spans="1:10">
      <c r="A29" s="464" t="s">
        <v>290</v>
      </c>
      <c r="B29" s="464"/>
      <c r="C29" s="464"/>
      <c r="D29" s="464"/>
      <c r="E29" s="464"/>
      <c r="F29" s="464"/>
      <c r="G29" s="464"/>
      <c r="H29" s="60" t="s">
        <v>578</v>
      </c>
      <c r="I29" s="60" t="s">
        <v>579</v>
      </c>
      <c r="J29" s="61" t="s">
        <v>580</v>
      </c>
    </row>
    <row r="30" spans="1:10">
      <c r="A30" s="56" t="s">
        <v>407</v>
      </c>
      <c r="B30" s="470" t="s">
        <v>285</v>
      </c>
      <c r="C30" s="471"/>
      <c r="D30" s="471"/>
      <c r="E30" s="471"/>
      <c r="F30" s="472"/>
      <c r="G30" s="71">
        <v>501687.3</v>
      </c>
      <c r="H30" s="63">
        <f>ROUND(G30/1.23,2)</f>
        <v>407875.85</v>
      </c>
      <c r="I30" s="60">
        <f t="shared" ref="I30:I35" si="6">ROUND(H30*1.23,2)</f>
        <v>501687.3</v>
      </c>
      <c r="J30" s="64">
        <f t="shared" ref="J30:J35" si="7">G30-I30</f>
        <v>0</v>
      </c>
    </row>
    <row r="31" spans="1:10">
      <c r="A31" s="56" t="s">
        <v>408</v>
      </c>
      <c r="B31" s="470" t="s">
        <v>365</v>
      </c>
      <c r="C31" s="471"/>
      <c r="D31" s="471"/>
      <c r="E31" s="471"/>
      <c r="F31" s="472"/>
      <c r="G31" s="62">
        <v>0</v>
      </c>
      <c r="H31" s="63">
        <f>ROUND(G31/1.23,2)</f>
        <v>0</v>
      </c>
      <c r="I31" s="60">
        <f t="shared" si="6"/>
        <v>0</v>
      </c>
      <c r="J31" s="64">
        <f t="shared" si="7"/>
        <v>0</v>
      </c>
    </row>
    <row r="32" spans="1:10">
      <c r="A32" s="56" t="s">
        <v>409</v>
      </c>
      <c r="B32" s="473" t="s">
        <v>368</v>
      </c>
      <c r="C32" s="474"/>
      <c r="D32" s="474"/>
      <c r="E32" s="474"/>
      <c r="F32" s="475"/>
      <c r="G32" s="62">
        <v>7783.19</v>
      </c>
      <c r="H32" s="63">
        <f>ROUND(G32/1.23,2)</f>
        <v>6327.8</v>
      </c>
      <c r="I32" s="60">
        <f t="shared" si="6"/>
        <v>7783.19</v>
      </c>
      <c r="J32" s="64">
        <f t="shared" si="7"/>
        <v>0</v>
      </c>
    </row>
    <row r="33" spans="1:10">
      <c r="A33" s="56" t="s">
        <v>410</v>
      </c>
      <c r="B33" s="470" t="s">
        <v>361</v>
      </c>
      <c r="C33" s="471"/>
      <c r="D33" s="471"/>
      <c r="E33" s="471"/>
      <c r="F33" s="472"/>
      <c r="G33" s="62">
        <v>581601.41</v>
      </c>
      <c r="H33" s="63">
        <f>ROUND(G33/1.23,2)</f>
        <v>472846.67</v>
      </c>
      <c r="I33" s="60">
        <f t="shared" si="6"/>
        <v>581601.4</v>
      </c>
      <c r="J33" s="64">
        <f t="shared" si="7"/>
        <v>1.0000000009313226E-2</v>
      </c>
    </row>
    <row r="34" spans="1:10">
      <c r="A34" s="56" t="s">
        <v>445</v>
      </c>
      <c r="B34" s="476" t="s">
        <v>286</v>
      </c>
      <c r="C34" s="477"/>
      <c r="D34" s="477"/>
      <c r="E34" s="477"/>
      <c r="F34" s="478"/>
      <c r="G34" s="62">
        <v>55508.08</v>
      </c>
      <c r="H34" s="63">
        <f>ROUND(G34/1.23,2)</f>
        <v>45128.52</v>
      </c>
      <c r="I34" s="60">
        <f t="shared" si="6"/>
        <v>55508.08</v>
      </c>
      <c r="J34" s="64">
        <f t="shared" si="7"/>
        <v>0</v>
      </c>
    </row>
    <row r="35" spans="1:10">
      <c r="A35" s="466" t="s">
        <v>392</v>
      </c>
      <c r="B35" s="467"/>
      <c r="C35" s="467"/>
      <c r="D35" s="467"/>
      <c r="E35" s="467"/>
      <c r="F35" s="468"/>
      <c r="G35" s="62">
        <f>SUM(G30:G34)</f>
        <v>1146579.98</v>
      </c>
      <c r="H35" s="63">
        <f>SUM(H30:H34)</f>
        <v>932178.84</v>
      </c>
      <c r="I35" s="60">
        <f t="shared" si="6"/>
        <v>1146579.97</v>
      </c>
      <c r="J35" s="64">
        <f t="shared" si="7"/>
        <v>1.0000000009313226E-2</v>
      </c>
    </row>
    <row r="36" spans="1:10">
      <c r="A36" s="66"/>
      <c r="B36" s="66"/>
      <c r="C36" s="66"/>
      <c r="D36" s="66"/>
      <c r="E36" s="66"/>
      <c r="F36" s="66"/>
      <c r="G36" s="66"/>
      <c r="H36" s="57"/>
      <c r="I36" s="57"/>
      <c r="J36" s="58"/>
    </row>
    <row r="37" spans="1:10">
      <c r="A37" s="464" t="s">
        <v>284</v>
      </c>
      <c r="B37" s="464"/>
      <c r="C37" s="464"/>
      <c r="D37" s="464"/>
      <c r="E37" s="464"/>
      <c r="F37" s="464"/>
      <c r="G37" s="464"/>
      <c r="H37" s="57"/>
      <c r="I37" s="57"/>
      <c r="J37" s="58"/>
    </row>
    <row r="38" spans="1:10">
      <c r="A38" s="464" t="s">
        <v>291</v>
      </c>
      <c r="B38" s="464"/>
      <c r="C38" s="464"/>
      <c r="D38" s="464"/>
      <c r="E38" s="464"/>
      <c r="F38" s="464"/>
      <c r="G38" s="464"/>
      <c r="H38" s="60" t="s">
        <v>578</v>
      </c>
      <c r="I38" s="60" t="s">
        <v>579</v>
      </c>
      <c r="J38" s="61" t="s">
        <v>580</v>
      </c>
    </row>
    <row r="39" spans="1:10">
      <c r="A39" s="56" t="s">
        <v>407</v>
      </c>
      <c r="B39" s="456" t="s">
        <v>285</v>
      </c>
      <c r="C39" s="456"/>
      <c r="D39" s="456"/>
      <c r="E39" s="456"/>
      <c r="F39" s="456"/>
      <c r="G39" s="71">
        <v>130007.36</v>
      </c>
      <c r="H39" s="63">
        <f>ROUND(G39/1.23,2)</f>
        <v>105697.04</v>
      </c>
      <c r="I39" s="60">
        <f t="shared" ref="I39:I44" si="8">ROUND(H39*1.23,2)</f>
        <v>130007.36</v>
      </c>
      <c r="J39" s="64">
        <f t="shared" ref="J39:J44" si="9">G39-I39</f>
        <v>0</v>
      </c>
    </row>
    <row r="40" spans="1:10">
      <c r="A40" s="56" t="s">
        <v>408</v>
      </c>
      <c r="B40" s="456" t="s">
        <v>365</v>
      </c>
      <c r="C40" s="456"/>
      <c r="D40" s="456"/>
      <c r="E40" s="456"/>
      <c r="F40" s="456"/>
      <c r="G40" s="62">
        <v>0</v>
      </c>
      <c r="H40" s="63">
        <f>ROUND(G40/1.23,2)</f>
        <v>0</v>
      </c>
      <c r="I40" s="60">
        <f t="shared" si="8"/>
        <v>0</v>
      </c>
      <c r="J40" s="64">
        <f t="shared" si="9"/>
        <v>0</v>
      </c>
    </row>
    <row r="41" spans="1:10">
      <c r="A41" s="56" t="s">
        <v>409</v>
      </c>
      <c r="B41" s="469" t="s">
        <v>368</v>
      </c>
      <c r="C41" s="469"/>
      <c r="D41" s="469"/>
      <c r="E41" s="469"/>
      <c r="F41" s="469"/>
      <c r="G41" s="62">
        <v>0</v>
      </c>
      <c r="H41" s="63">
        <f>ROUND(G41/1.23,2)</f>
        <v>0</v>
      </c>
      <c r="I41" s="60">
        <f t="shared" si="8"/>
        <v>0</v>
      </c>
      <c r="J41" s="64">
        <f t="shared" si="9"/>
        <v>0</v>
      </c>
    </row>
    <row r="42" spans="1:10">
      <c r="A42" s="56" t="s">
        <v>410</v>
      </c>
      <c r="B42" s="456" t="s">
        <v>361</v>
      </c>
      <c r="C42" s="456"/>
      <c r="D42" s="456"/>
      <c r="E42" s="456"/>
      <c r="F42" s="456"/>
      <c r="G42" s="62">
        <v>0</v>
      </c>
      <c r="H42" s="63">
        <f>ROUND(G42/1.23,2)</f>
        <v>0</v>
      </c>
      <c r="I42" s="60">
        <f t="shared" si="8"/>
        <v>0</v>
      </c>
      <c r="J42" s="64">
        <f t="shared" si="9"/>
        <v>0</v>
      </c>
    </row>
    <row r="43" spans="1:10">
      <c r="A43" s="56" t="s">
        <v>445</v>
      </c>
      <c r="B43" s="465" t="s">
        <v>286</v>
      </c>
      <c r="C43" s="465"/>
      <c r="D43" s="465"/>
      <c r="E43" s="465"/>
      <c r="F43" s="465"/>
      <c r="G43" s="62">
        <v>51779.57</v>
      </c>
      <c r="H43" s="63">
        <f>ROUND(G43/1.23,2)</f>
        <v>42097.21</v>
      </c>
      <c r="I43" s="60">
        <f t="shared" si="8"/>
        <v>51779.57</v>
      </c>
      <c r="J43" s="64">
        <f t="shared" si="9"/>
        <v>0</v>
      </c>
    </row>
    <row r="44" spans="1:10">
      <c r="A44" s="466" t="s">
        <v>392</v>
      </c>
      <c r="B44" s="467"/>
      <c r="C44" s="467"/>
      <c r="D44" s="467"/>
      <c r="E44" s="467"/>
      <c r="F44" s="468"/>
      <c r="G44" s="62">
        <f>SUM(G39:G43)</f>
        <v>181786.93</v>
      </c>
      <c r="H44" s="63">
        <f>SUM(H39:H43)</f>
        <v>147794.25</v>
      </c>
      <c r="I44" s="60">
        <f t="shared" si="8"/>
        <v>181786.93</v>
      </c>
      <c r="J44" s="64">
        <f t="shared" si="9"/>
        <v>0</v>
      </c>
    </row>
    <row r="46" spans="1:10">
      <c r="A46" s="460" t="s">
        <v>284</v>
      </c>
      <c r="B46" s="460"/>
      <c r="C46" s="460"/>
      <c r="D46" s="460"/>
      <c r="E46" s="460"/>
      <c r="F46" s="460"/>
      <c r="G46" s="460"/>
      <c r="H46" s="70"/>
      <c r="I46" s="70"/>
      <c r="J46" s="70"/>
    </row>
    <row r="47" spans="1:10">
      <c r="A47" s="460" t="s">
        <v>292</v>
      </c>
      <c r="B47" s="460"/>
      <c r="C47" s="460"/>
      <c r="D47" s="460"/>
      <c r="E47" s="460"/>
      <c r="F47" s="460"/>
      <c r="G47" s="460"/>
      <c r="H47" s="60" t="s">
        <v>578</v>
      </c>
      <c r="I47" s="60" t="s">
        <v>579</v>
      </c>
      <c r="J47" s="61" t="s">
        <v>580</v>
      </c>
    </row>
    <row r="48" spans="1:10">
      <c r="A48" s="69" t="s">
        <v>407</v>
      </c>
      <c r="B48" s="461" t="s">
        <v>285</v>
      </c>
      <c r="C48" s="461"/>
      <c r="D48" s="461"/>
      <c r="E48" s="461"/>
      <c r="F48" s="461"/>
      <c r="G48" s="65">
        <v>58438.129999999714</v>
      </c>
      <c r="H48" s="63">
        <f>ROUND(G48/1.23,2)</f>
        <v>47510.67</v>
      </c>
      <c r="I48" s="60">
        <f t="shared" ref="I48:I53" si="10">ROUND(H48*1.23,2)</f>
        <v>58438.12</v>
      </c>
      <c r="J48" s="64">
        <f t="shared" ref="J48:J53" si="11">G48-I48</f>
        <v>9.9999997109989636E-3</v>
      </c>
    </row>
    <row r="49" spans="1:10">
      <c r="A49" s="69" t="s">
        <v>408</v>
      </c>
      <c r="B49" s="461" t="s">
        <v>365</v>
      </c>
      <c r="C49" s="461"/>
      <c r="D49" s="461"/>
      <c r="E49" s="461"/>
      <c r="F49" s="461"/>
      <c r="G49" s="65">
        <v>0</v>
      </c>
      <c r="H49" s="63">
        <f>ROUND(G49/1.23,2)</f>
        <v>0</v>
      </c>
      <c r="I49" s="60">
        <f t="shared" si="10"/>
        <v>0</v>
      </c>
      <c r="J49" s="64">
        <f t="shared" si="11"/>
        <v>0</v>
      </c>
    </row>
    <row r="50" spans="1:10">
      <c r="A50" s="69" t="s">
        <v>409</v>
      </c>
      <c r="B50" s="462" t="s">
        <v>368</v>
      </c>
      <c r="C50" s="462"/>
      <c r="D50" s="462"/>
      <c r="E50" s="462"/>
      <c r="F50" s="462"/>
      <c r="G50" s="65">
        <v>0</v>
      </c>
      <c r="H50" s="63">
        <f>ROUND(G50/1.23,2)</f>
        <v>0</v>
      </c>
      <c r="I50" s="60">
        <f t="shared" si="10"/>
        <v>0</v>
      </c>
      <c r="J50" s="64">
        <f t="shared" si="11"/>
        <v>0</v>
      </c>
    </row>
    <row r="51" spans="1:10">
      <c r="A51" s="69" t="s">
        <v>410</v>
      </c>
      <c r="B51" s="461" t="s">
        <v>361</v>
      </c>
      <c r="C51" s="461"/>
      <c r="D51" s="461"/>
      <c r="E51" s="461"/>
      <c r="F51" s="461"/>
      <c r="G51" s="65">
        <v>635148.19999999995</v>
      </c>
      <c r="H51" s="63">
        <f>ROUND(G51/1.23,2)</f>
        <v>516380.65</v>
      </c>
      <c r="I51" s="60">
        <f t="shared" si="10"/>
        <v>635148.19999999995</v>
      </c>
      <c r="J51" s="64">
        <f t="shared" si="11"/>
        <v>0</v>
      </c>
    </row>
    <row r="52" spans="1:10">
      <c r="A52" s="69" t="s">
        <v>445</v>
      </c>
      <c r="B52" s="463" t="s">
        <v>286</v>
      </c>
      <c r="C52" s="463"/>
      <c r="D52" s="463"/>
      <c r="E52" s="463"/>
      <c r="F52" s="463"/>
      <c r="G52" s="65">
        <v>47539.56</v>
      </c>
      <c r="H52" s="63">
        <f>ROUND(G52/1.23,2)</f>
        <v>38650.050000000003</v>
      </c>
      <c r="I52" s="60">
        <f t="shared" si="10"/>
        <v>47539.56</v>
      </c>
      <c r="J52" s="64">
        <f t="shared" si="11"/>
        <v>0</v>
      </c>
    </row>
    <row r="53" spans="1:10">
      <c r="A53" s="457" t="s">
        <v>393</v>
      </c>
      <c r="B53" s="458"/>
      <c r="C53" s="458"/>
      <c r="D53" s="458"/>
      <c r="E53" s="458"/>
      <c r="F53" s="459"/>
      <c r="G53" s="62">
        <v>741125.89</v>
      </c>
      <c r="H53" s="63">
        <f>SUM(H48:H52)</f>
        <v>602541.37000000011</v>
      </c>
      <c r="I53" s="60">
        <f t="shared" si="10"/>
        <v>741125.89</v>
      </c>
      <c r="J53" s="64">
        <f t="shared" si="11"/>
        <v>0</v>
      </c>
    </row>
  </sheetData>
  <mergeCells count="48">
    <mergeCell ref="B41:F41"/>
    <mergeCell ref="B42:F42"/>
    <mergeCell ref="B43:F43"/>
    <mergeCell ref="A44:F44"/>
    <mergeCell ref="B34:F34"/>
    <mergeCell ref="A35:F35"/>
    <mergeCell ref="A37:G37"/>
    <mergeCell ref="A38:G38"/>
    <mergeCell ref="B39:F39"/>
    <mergeCell ref="B40:F40"/>
    <mergeCell ref="B33:F33"/>
    <mergeCell ref="B21:F21"/>
    <mergeCell ref="B22:F22"/>
    <mergeCell ref="B23:F23"/>
    <mergeCell ref="B24:F24"/>
    <mergeCell ref="B25:F25"/>
    <mergeCell ref="A26:F26"/>
    <mergeCell ref="A28:G28"/>
    <mergeCell ref="A29:G29"/>
    <mergeCell ref="B30:F30"/>
    <mergeCell ref="B31:F31"/>
    <mergeCell ref="B32:F32"/>
    <mergeCell ref="B14:F14"/>
    <mergeCell ref="B15:F15"/>
    <mergeCell ref="B16:F16"/>
    <mergeCell ref="A17:F17"/>
    <mergeCell ref="A19:G19"/>
    <mergeCell ref="A1:G1"/>
    <mergeCell ref="A2:G2"/>
    <mergeCell ref="B3:F3"/>
    <mergeCell ref="B4:F4"/>
    <mergeCell ref="B5:F5"/>
    <mergeCell ref="B6:F6"/>
    <mergeCell ref="A53:F53"/>
    <mergeCell ref="A46:G46"/>
    <mergeCell ref="A47:G47"/>
    <mergeCell ref="B48:F48"/>
    <mergeCell ref="B49:F49"/>
    <mergeCell ref="B50:F50"/>
    <mergeCell ref="B51:F51"/>
    <mergeCell ref="B52:F52"/>
    <mergeCell ref="A20:G20"/>
    <mergeCell ref="B7:F7"/>
    <mergeCell ref="A8:F8"/>
    <mergeCell ref="A10:G10"/>
    <mergeCell ref="A11:G11"/>
    <mergeCell ref="B12:F12"/>
    <mergeCell ref="B13:F13"/>
  </mergeCells>
  <phoneticPr fontId="3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A10" sqref="A10:F10"/>
    </sheetView>
  </sheetViews>
  <sheetFormatPr defaultRowHeight="12.75"/>
  <cols>
    <col min="1" max="1" width="5.85546875" customWidth="1"/>
    <col min="2" max="2" width="11.5703125" customWidth="1"/>
    <col min="3" max="3" width="35.7109375" customWidth="1"/>
    <col min="4" max="4" width="8.5703125" hidden="1" customWidth="1"/>
    <col min="5" max="5" width="8.85546875" hidden="1" customWidth="1"/>
    <col min="6" max="6" width="13.140625" hidden="1" customWidth="1"/>
    <col min="7" max="7" width="15.42578125" customWidth="1"/>
  </cols>
  <sheetData>
    <row r="1" spans="1:7" ht="12.4" customHeight="1">
      <c r="A1" s="485" t="s">
        <v>284</v>
      </c>
      <c r="B1" s="485"/>
      <c r="C1" s="485"/>
      <c r="D1" s="485"/>
      <c r="E1" s="485"/>
      <c r="F1" s="485"/>
      <c r="G1" s="485"/>
    </row>
    <row r="2" spans="1:7" ht="12.4" customHeight="1">
      <c r="A2" s="388" t="s">
        <v>407</v>
      </c>
      <c r="B2" s="484" t="s">
        <v>153</v>
      </c>
      <c r="C2" s="484"/>
      <c r="D2" s="484"/>
      <c r="E2" s="484"/>
      <c r="F2" s="484"/>
      <c r="G2" s="389"/>
    </row>
    <row r="3" spans="1:7" ht="12.4" customHeight="1">
      <c r="A3" s="388" t="s">
        <v>408</v>
      </c>
      <c r="B3" s="484" t="s">
        <v>279</v>
      </c>
      <c r="C3" s="484"/>
      <c r="D3" s="484"/>
      <c r="E3" s="484"/>
      <c r="F3" s="484"/>
      <c r="G3" s="389"/>
    </row>
    <row r="4" spans="1:7" ht="12.4" customHeight="1">
      <c r="A4" s="388" t="s">
        <v>409</v>
      </c>
      <c r="B4" s="484" t="s">
        <v>285</v>
      </c>
      <c r="C4" s="484"/>
      <c r="D4" s="484"/>
      <c r="E4" s="484"/>
      <c r="F4" s="484"/>
      <c r="G4" s="389"/>
    </row>
    <row r="5" spans="1:7" ht="12.4" customHeight="1">
      <c r="A5" s="388" t="s">
        <v>410</v>
      </c>
      <c r="B5" s="484" t="s">
        <v>365</v>
      </c>
      <c r="C5" s="484"/>
      <c r="D5" s="484"/>
      <c r="E5" s="484"/>
      <c r="F5" s="484"/>
      <c r="G5" s="389"/>
    </row>
    <row r="6" spans="1:7" ht="12.4" customHeight="1">
      <c r="A6" s="388" t="s">
        <v>445</v>
      </c>
      <c r="B6" s="483" t="s">
        <v>368</v>
      </c>
      <c r="C6" s="483"/>
      <c r="D6" s="483"/>
      <c r="E6" s="483"/>
      <c r="F6" s="483"/>
      <c r="G6" s="389"/>
    </row>
    <row r="7" spans="1:7" ht="12.4" customHeight="1">
      <c r="A7" s="388" t="s">
        <v>446</v>
      </c>
      <c r="B7" s="483" t="s">
        <v>860</v>
      </c>
      <c r="C7" s="483"/>
      <c r="D7" s="483"/>
      <c r="E7" s="483"/>
      <c r="F7" s="483"/>
      <c r="G7" s="389"/>
    </row>
    <row r="8" spans="1:7" ht="12.4" customHeight="1">
      <c r="A8" s="388" t="s">
        <v>447</v>
      </c>
      <c r="B8" s="484" t="s">
        <v>361</v>
      </c>
      <c r="C8" s="484"/>
      <c r="D8" s="484"/>
      <c r="E8" s="484"/>
      <c r="F8" s="484"/>
      <c r="G8" s="389"/>
    </row>
    <row r="9" spans="1:7" ht="15">
      <c r="A9" s="388" t="s">
        <v>448</v>
      </c>
      <c r="B9" s="479" t="s">
        <v>286</v>
      </c>
      <c r="C9" s="479"/>
      <c r="D9" s="479"/>
      <c r="E9" s="479"/>
      <c r="F9" s="479"/>
      <c r="G9" s="389"/>
    </row>
    <row r="10" spans="1:7" ht="15.75">
      <c r="A10" s="480" t="s">
        <v>1072</v>
      </c>
      <c r="B10" s="481"/>
      <c r="C10" s="481"/>
      <c r="D10" s="481"/>
      <c r="E10" s="481"/>
      <c r="F10" s="482"/>
      <c r="G10" s="390"/>
    </row>
  </sheetData>
  <mergeCells count="10">
    <mergeCell ref="B9:F9"/>
    <mergeCell ref="A10:F10"/>
    <mergeCell ref="B7:F7"/>
    <mergeCell ref="B8:F8"/>
    <mergeCell ref="A1:G1"/>
    <mergeCell ref="B2:F2"/>
    <mergeCell ref="B3:F3"/>
    <mergeCell ref="B4:F4"/>
    <mergeCell ref="B5:F5"/>
    <mergeCell ref="B6:F6"/>
  </mergeCells>
  <phoneticPr fontId="7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>
    <pageSetUpPr fitToPage="1"/>
  </sheetPr>
  <dimension ref="A1:K157"/>
  <sheetViews>
    <sheetView showZeros="0" topLeftCell="A121" zoomScale="140" zoomScaleNormal="140" zoomScaleSheetLayoutView="100" workbookViewId="0">
      <selection activeCell="C80" sqref="C80:G80"/>
    </sheetView>
  </sheetViews>
  <sheetFormatPr defaultColWidth="8.85546875" defaultRowHeight="12.75"/>
  <cols>
    <col min="1" max="1" width="5.85546875" style="16" customWidth="1"/>
    <col min="2" max="2" width="11.5703125" style="16" customWidth="1"/>
    <col min="3" max="3" width="52" style="17" bestFit="1" customWidth="1"/>
    <col min="4" max="4" width="8.5703125" style="16" customWidth="1"/>
    <col min="5" max="5" width="8.85546875" style="22" bestFit="1" customWidth="1"/>
    <col min="6" max="6" width="13.140625" style="18" customWidth="1"/>
    <col min="7" max="7" width="15.42578125" style="18" customWidth="1"/>
    <col min="8" max="8" width="9" style="23" hidden="1" customWidth="1"/>
    <col min="9" max="9" width="13.140625" style="18" hidden="1" customWidth="1"/>
    <col min="10" max="10" width="11.5703125" style="16" hidden="1" customWidth="1"/>
    <col min="11" max="11" width="11.42578125" style="16" bestFit="1" customWidth="1"/>
    <col min="12" max="16384" width="8.85546875" style="16"/>
  </cols>
  <sheetData>
    <row r="1" spans="1:9">
      <c r="A1" s="486" t="s">
        <v>1071</v>
      </c>
      <c r="B1" s="486"/>
      <c r="C1" s="486"/>
      <c r="D1" s="486"/>
      <c r="E1" s="486"/>
      <c r="F1" s="486"/>
      <c r="G1" s="486"/>
      <c r="I1" s="16"/>
    </row>
    <row r="2" spans="1:9">
      <c r="A2" s="489" t="s">
        <v>404</v>
      </c>
      <c r="B2" s="489"/>
      <c r="C2" s="489"/>
      <c r="D2" s="489"/>
      <c r="E2" s="489"/>
      <c r="F2" s="489"/>
      <c r="G2" s="489"/>
      <c r="I2" s="16"/>
    </row>
    <row r="3" spans="1:9" ht="20.100000000000001" customHeight="1">
      <c r="A3" s="489" t="s">
        <v>394</v>
      </c>
      <c r="B3" s="490" t="s">
        <v>438</v>
      </c>
      <c r="C3" s="490" t="s">
        <v>439</v>
      </c>
      <c r="D3" s="489" t="s">
        <v>479</v>
      </c>
      <c r="E3" s="489"/>
      <c r="F3" s="487" t="s">
        <v>440</v>
      </c>
      <c r="G3" s="487" t="s">
        <v>441</v>
      </c>
      <c r="I3" s="487" t="s">
        <v>440</v>
      </c>
    </row>
    <row r="4" spans="1:9" ht="20.100000000000001" customHeight="1">
      <c r="A4" s="489"/>
      <c r="B4" s="490"/>
      <c r="C4" s="490"/>
      <c r="D4" s="5" t="s">
        <v>395</v>
      </c>
      <c r="E4" s="5" t="s">
        <v>396</v>
      </c>
      <c r="F4" s="487"/>
      <c r="G4" s="487"/>
      <c r="I4" s="487"/>
    </row>
    <row r="5" spans="1:9">
      <c r="A5" s="1"/>
      <c r="B5" s="5" t="s">
        <v>405</v>
      </c>
      <c r="C5" s="488" t="s">
        <v>406</v>
      </c>
      <c r="D5" s="488"/>
      <c r="E5" s="488"/>
      <c r="F5" s="488"/>
      <c r="G5" s="488"/>
      <c r="I5" s="16"/>
    </row>
    <row r="6" spans="1:9">
      <c r="A6" s="498" t="s">
        <v>278</v>
      </c>
      <c r="B6" s="498"/>
      <c r="C6" s="498"/>
      <c r="D6" s="498"/>
      <c r="E6" s="498"/>
      <c r="F6" s="498"/>
      <c r="G6" s="498"/>
      <c r="I6" s="16"/>
    </row>
    <row r="7" spans="1:9" ht="20.100000000000001" customHeight="1">
      <c r="A7" s="489" t="s">
        <v>394</v>
      </c>
      <c r="B7" s="490" t="s">
        <v>438</v>
      </c>
      <c r="C7" s="490" t="s">
        <v>439</v>
      </c>
      <c r="D7" s="489" t="s">
        <v>479</v>
      </c>
      <c r="E7" s="489"/>
      <c r="F7" s="487" t="s">
        <v>440</v>
      </c>
      <c r="G7" s="487" t="s">
        <v>441</v>
      </c>
      <c r="I7" s="487" t="s">
        <v>440</v>
      </c>
    </row>
    <row r="8" spans="1:9" ht="20.100000000000001" customHeight="1">
      <c r="A8" s="489"/>
      <c r="B8" s="490"/>
      <c r="C8" s="490"/>
      <c r="D8" s="5" t="s">
        <v>395</v>
      </c>
      <c r="E8" s="5" t="s">
        <v>396</v>
      </c>
      <c r="F8" s="487"/>
      <c r="G8" s="487"/>
      <c r="I8" s="487"/>
    </row>
    <row r="9" spans="1:9">
      <c r="A9" s="1"/>
      <c r="B9" s="5" t="s">
        <v>411</v>
      </c>
      <c r="C9" s="488" t="s">
        <v>412</v>
      </c>
      <c r="D9" s="488"/>
      <c r="E9" s="488"/>
      <c r="F9" s="488"/>
      <c r="G9" s="488"/>
      <c r="I9" s="16"/>
    </row>
    <row r="10" spans="1:9">
      <c r="A10" s="491" t="s">
        <v>407</v>
      </c>
      <c r="B10" s="491" t="s">
        <v>415</v>
      </c>
      <c r="C10" s="495" t="s">
        <v>279</v>
      </c>
      <c r="D10" s="495"/>
      <c r="E10" s="495"/>
      <c r="F10" s="495"/>
      <c r="G10" s="495"/>
      <c r="I10" s="2">
        <v>1559.83</v>
      </c>
    </row>
    <row r="11" spans="1:9">
      <c r="A11" s="491"/>
      <c r="B11" s="491"/>
      <c r="C11" s="8" t="s">
        <v>366</v>
      </c>
      <c r="D11" s="193" t="s">
        <v>419</v>
      </c>
      <c r="E11" s="192">
        <v>1</v>
      </c>
      <c r="F11" s="2"/>
      <c r="G11" s="2">
        <f>ROUND(E11*F11,2)</f>
        <v>0</v>
      </c>
      <c r="I11" s="2">
        <f>G10*(1)</f>
        <v>0</v>
      </c>
    </row>
    <row r="12" spans="1:9">
      <c r="A12" s="498" t="s">
        <v>280</v>
      </c>
      <c r="B12" s="498"/>
      <c r="C12" s="498"/>
      <c r="D12" s="498"/>
      <c r="E12" s="498"/>
      <c r="F12" s="498"/>
      <c r="G12" s="498"/>
      <c r="I12" s="16"/>
    </row>
    <row r="13" spans="1:9" ht="20.100000000000001" customHeight="1">
      <c r="A13" s="489" t="s">
        <v>394</v>
      </c>
      <c r="B13" s="490" t="s">
        <v>438</v>
      </c>
      <c r="C13" s="490" t="s">
        <v>439</v>
      </c>
      <c r="D13" s="489" t="s">
        <v>479</v>
      </c>
      <c r="E13" s="489"/>
      <c r="F13" s="487" t="s">
        <v>440</v>
      </c>
      <c r="G13" s="487" t="s">
        <v>441</v>
      </c>
      <c r="I13" s="487" t="s">
        <v>440</v>
      </c>
    </row>
    <row r="14" spans="1:9" ht="20.100000000000001" customHeight="1">
      <c r="A14" s="489"/>
      <c r="B14" s="490"/>
      <c r="C14" s="490"/>
      <c r="D14" s="5" t="s">
        <v>395</v>
      </c>
      <c r="E14" s="5" t="s">
        <v>396</v>
      </c>
      <c r="F14" s="487"/>
      <c r="G14" s="487"/>
      <c r="I14" s="487"/>
    </row>
    <row r="15" spans="1:9">
      <c r="A15" s="1"/>
      <c r="B15" s="5" t="s">
        <v>411</v>
      </c>
      <c r="C15" s="488" t="s">
        <v>412</v>
      </c>
      <c r="D15" s="488"/>
      <c r="E15" s="488"/>
      <c r="F15" s="488"/>
      <c r="G15" s="488"/>
      <c r="I15" s="16"/>
    </row>
    <row r="16" spans="1:9">
      <c r="A16" s="35" t="s">
        <v>407</v>
      </c>
      <c r="B16" s="35" t="s">
        <v>1001</v>
      </c>
      <c r="C16" s="36" t="s">
        <v>1002</v>
      </c>
      <c r="D16" s="393" t="s">
        <v>520</v>
      </c>
      <c r="E16" s="393">
        <v>2</v>
      </c>
      <c r="F16" s="393"/>
      <c r="G16" s="393"/>
      <c r="I16" s="16"/>
    </row>
    <row r="17" spans="1:9">
      <c r="A17" s="1" t="s">
        <v>408</v>
      </c>
      <c r="B17" s="1" t="s">
        <v>414</v>
      </c>
      <c r="C17" s="4" t="s">
        <v>429</v>
      </c>
      <c r="D17" s="1" t="s">
        <v>458</v>
      </c>
      <c r="E17" s="191">
        <v>0.95</v>
      </c>
      <c r="F17" s="2"/>
      <c r="G17" s="2">
        <f>ROUND(E17*F17,2)</f>
        <v>0</v>
      </c>
      <c r="I17" s="2">
        <v>1559.83</v>
      </c>
    </row>
    <row r="18" spans="1:9">
      <c r="A18" s="1" t="s">
        <v>409</v>
      </c>
      <c r="B18" s="1" t="s">
        <v>414</v>
      </c>
      <c r="C18" s="4" t="s">
        <v>430</v>
      </c>
      <c r="D18" s="1" t="s">
        <v>419</v>
      </c>
      <c r="E18" s="192">
        <v>1</v>
      </c>
      <c r="F18" s="2"/>
      <c r="G18" s="2">
        <f>ROUND(E18*F18,2)</f>
        <v>0</v>
      </c>
      <c r="I18" s="2">
        <f>G17*(1)</f>
        <v>0</v>
      </c>
    </row>
    <row r="19" spans="1:9">
      <c r="A19" s="491" t="s">
        <v>410</v>
      </c>
      <c r="B19" s="491" t="s">
        <v>415</v>
      </c>
      <c r="C19" s="495" t="s">
        <v>480</v>
      </c>
      <c r="D19" s="495"/>
      <c r="E19" s="495"/>
      <c r="F19" s="495"/>
      <c r="G19" s="495"/>
      <c r="I19" s="16"/>
    </row>
    <row r="20" spans="1:9">
      <c r="A20" s="491"/>
      <c r="B20" s="491"/>
      <c r="C20" s="8" t="s">
        <v>366</v>
      </c>
      <c r="D20" s="193" t="s">
        <v>419</v>
      </c>
      <c r="E20" s="192">
        <v>1</v>
      </c>
      <c r="F20" s="2"/>
      <c r="G20" s="2">
        <f>ROUND(E20*F20,2)</f>
        <v>0</v>
      </c>
      <c r="I20" s="2">
        <v>186.64</v>
      </c>
    </row>
    <row r="21" spans="1:9">
      <c r="A21" s="1" t="s">
        <v>445</v>
      </c>
      <c r="B21" s="1" t="s">
        <v>416</v>
      </c>
      <c r="C21" s="506" t="s">
        <v>417</v>
      </c>
      <c r="D21" s="507"/>
      <c r="E21" s="507"/>
      <c r="F21" s="507"/>
      <c r="G21" s="508"/>
      <c r="I21" s="16"/>
    </row>
    <row r="22" spans="1:9">
      <c r="A22" s="398" t="s">
        <v>435</v>
      </c>
      <c r="B22" s="1" t="s">
        <v>413</v>
      </c>
      <c r="C22" s="3" t="s">
        <v>459</v>
      </c>
      <c r="D22" s="7" t="s">
        <v>398</v>
      </c>
      <c r="E22" s="194">
        <v>3755</v>
      </c>
      <c r="F22" s="2"/>
      <c r="G22" s="2">
        <f>ROUND(E22*F22,2)</f>
        <v>0</v>
      </c>
      <c r="I22" s="195">
        <v>5.18</v>
      </c>
    </row>
    <row r="23" spans="1:9">
      <c r="A23" s="1" t="s">
        <v>446</v>
      </c>
      <c r="B23" s="1" t="s">
        <v>418</v>
      </c>
      <c r="C23" s="496" t="s">
        <v>461</v>
      </c>
      <c r="D23" s="496"/>
      <c r="E23" s="496"/>
      <c r="F23" s="496"/>
      <c r="G23" s="496"/>
      <c r="I23" s="16"/>
    </row>
    <row r="24" spans="1:9">
      <c r="A24" s="399" t="s">
        <v>1004</v>
      </c>
      <c r="B24" s="1" t="s">
        <v>413</v>
      </c>
      <c r="C24" s="189" t="s">
        <v>588</v>
      </c>
      <c r="D24" s="1" t="s">
        <v>398</v>
      </c>
      <c r="E24" s="19">
        <v>10827</v>
      </c>
      <c r="F24" s="2"/>
      <c r="G24" s="2">
        <f t="shared" ref="G24:G43" si="0">ROUND(E24*F24,2)</f>
        <v>0</v>
      </c>
      <c r="I24" s="2">
        <f>14.63*10/4</f>
        <v>36.575000000000003</v>
      </c>
    </row>
    <row r="25" spans="1:9">
      <c r="A25" s="399" t="s">
        <v>1005</v>
      </c>
      <c r="B25" s="1" t="s">
        <v>413</v>
      </c>
      <c r="C25" s="189" t="s">
        <v>590</v>
      </c>
      <c r="D25" s="1" t="s">
        <v>398</v>
      </c>
      <c r="E25" s="19">
        <f>E24</f>
        <v>10827</v>
      </c>
      <c r="F25" s="2"/>
      <c r="G25" s="2">
        <f t="shared" si="0"/>
        <v>0</v>
      </c>
      <c r="I25" s="2"/>
    </row>
    <row r="26" spans="1:9">
      <c r="A26" s="399" t="s">
        <v>1006</v>
      </c>
      <c r="B26" s="1" t="s">
        <v>413</v>
      </c>
      <c r="C26" s="189" t="s">
        <v>460</v>
      </c>
      <c r="D26" s="1" t="s">
        <v>398</v>
      </c>
      <c r="E26" s="19">
        <f>E25</f>
        <v>10827</v>
      </c>
      <c r="F26" s="2"/>
      <c r="G26" s="2">
        <f>ROUND(E26*F26,2)</f>
        <v>0</v>
      </c>
      <c r="I26" s="2"/>
    </row>
    <row r="27" spans="1:9">
      <c r="A27" s="399" t="s">
        <v>1007</v>
      </c>
      <c r="B27" s="1" t="s">
        <v>413</v>
      </c>
      <c r="C27" s="189" t="s">
        <v>589</v>
      </c>
      <c r="D27" s="1" t="s">
        <v>398</v>
      </c>
      <c r="E27" s="19">
        <v>6545</v>
      </c>
      <c r="F27" s="2"/>
      <c r="G27" s="2">
        <f>ROUND(E27*F27,2)</f>
        <v>0</v>
      </c>
      <c r="I27" s="2">
        <f>14.63*10/4</f>
        <v>36.575000000000003</v>
      </c>
    </row>
    <row r="28" spans="1:9">
      <c r="A28" s="399" t="s">
        <v>1008</v>
      </c>
      <c r="B28" s="1" t="s">
        <v>413</v>
      </c>
      <c r="C28" s="189" t="s">
        <v>472</v>
      </c>
      <c r="D28" s="1" t="s">
        <v>398</v>
      </c>
      <c r="E28" s="19">
        <v>462</v>
      </c>
      <c r="F28" s="2"/>
      <c r="G28" s="2">
        <f>ROUND(E28*F28,2)</f>
        <v>0</v>
      </c>
      <c r="I28" s="2">
        <v>2.97</v>
      </c>
    </row>
    <row r="29" spans="1:9">
      <c r="A29" s="399" t="s">
        <v>1009</v>
      </c>
      <c r="B29" s="1" t="s">
        <v>413</v>
      </c>
      <c r="C29" s="189" t="s">
        <v>473</v>
      </c>
      <c r="D29" s="1" t="s">
        <v>398</v>
      </c>
      <c r="E29" s="19">
        <v>1045</v>
      </c>
      <c r="F29" s="2"/>
      <c r="G29" s="2">
        <f>ROUND(E29*F29,2)</f>
        <v>0</v>
      </c>
      <c r="I29" s="2">
        <v>18.5</v>
      </c>
    </row>
    <row r="30" spans="1:9">
      <c r="A30" s="399" t="s">
        <v>1010</v>
      </c>
      <c r="B30" s="1" t="s">
        <v>413</v>
      </c>
      <c r="C30" s="189" t="s">
        <v>591</v>
      </c>
      <c r="D30" s="1" t="s">
        <v>398</v>
      </c>
      <c r="E30" s="19">
        <f>E27+E28+E29</f>
        <v>8052</v>
      </c>
      <c r="F30" s="2"/>
      <c r="G30" s="2">
        <f>ROUND(E30*F30,2)</f>
        <v>0</v>
      </c>
      <c r="I30" s="2"/>
    </row>
    <row r="31" spans="1:9">
      <c r="A31" s="399" t="s">
        <v>1011</v>
      </c>
      <c r="B31" s="1" t="s">
        <v>413</v>
      </c>
      <c r="C31" s="189" t="s">
        <v>471</v>
      </c>
      <c r="D31" s="1" t="s">
        <v>398</v>
      </c>
      <c r="E31" s="19">
        <v>110</v>
      </c>
      <c r="F31" s="2"/>
      <c r="G31" s="2">
        <f t="shared" si="0"/>
        <v>0</v>
      </c>
      <c r="I31" s="2">
        <v>48.72</v>
      </c>
    </row>
    <row r="32" spans="1:9">
      <c r="A32" s="399" t="s">
        <v>1012</v>
      </c>
      <c r="B32" s="1" t="s">
        <v>413</v>
      </c>
      <c r="C32" s="189" t="s">
        <v>462</v>
      </c>
      <c r="D32" s="1" t="s">
        <v>397</v>
      </c>
      <c r="E32" s="19">
        <v>3047</v>
      </c>
      <c r="F32" s="2"/>
      <c r="G32" s="2">
        <f t="shared" si="0"/>
        <v>0</v>
      </c>
      <c r="I32" s="2">
        <v>1.88</v>
      </c>
    </row>
    <row r="33" spans="1:11">
      <c r="A33" s="399" t="s">
        <v>1013</v>
      </c>
      <c r="B33" s="1" t="s">
        <v>413</v>
      </c>
      <c r="C33" s="189" t="s">
        <v>474</v>
      </c>
      <c r="D33" s="1" t="s">
        <v>397</v>
      </c>
      <c r="E33" s="19">
        <v>2321</v>
      </c>
      <c r="F33" s="2"/>
      <c r="G33" s="2">
        <f t="shared" si="0"/>
        <v>0</v>
      </c>
      <c r="I33" s="2">
        <f>5.94+162.33*0.12</f>
        <v>25.419600000000003</v>
      </c>
    </row>
    <row r="34" spans="1:11">
      <c r="A34" s="399" t="s">
        <v>1014</v>
      </c>
      <c r="B34" s="1" t="s">
        <v>413</v>
      </c>
      <c r="C34" s="189" t="s">
        <v>593</v>
      </c>
      <c r="D34" s="1" t="s">
        <v>431</v>
      </c>
      <c r="E34" s="192">
        <v>10</v>
      </c>
      <c r="F34" s="2"/>
      <c r="G34" s="2">
        <f>ROUND(E34*F34,2)</f>
        <v>0</v>
      </c>
      <c r="I34" s="2"/>
    </row>
    <row r="35" spans="1:11">
      <c r="A35" s="399" t="s">
        <v>1015</v>
      </c>
      <c r="B35" s="1" t="s">
        <v>413</v>
      </c>
      <c r="C35" s="189" t="s">
        <v>436</v>
      </c>
      <c r="D35" s="1" t="s">
        <v>431</v>
      </c>
      <c r="E35" s="192">
        <v>3</v>
      </c>
      <c r="F35" s="2"/>
      <c r="G35" s="2">
        <f t="shared" si="0"/>
        <v>0</v>
      </c>
      <c r="I35" s="2">
        <v>158.54</v>
      </c>
    </row>
    <row r="36" spans="1:11">
      <c r="A36" s="399" t="s">
        <v>1016</v>
      </c>
      <c r="B36" s="1" t="s">
        <v>413</v>
      </c>
      <c r="C36" s="189" t="s">
        <v>437</v>
      </c>
      <c r="D36" s="1" t="s">
        <v>431</v>
      </c>
      <c r="E36" s="192">
        <v>5</v>
      </c>
      <c r="F36" s="2"/>
      <c r="G36" s="2">
        <f t="shared" si="0"/>
        <v>0</v>
      </c>
      <c r="I36" s="2">
        <v>427.37</v>
      </c>
    </row>
    <row r="37" spans="1:11">
      <c r="A37" s="399" t="s">
        <v>1017</v>
      </c>
      <c r="B37" s="1" t="s">
        <v>413</v>
      </c>
      <c r="C37" s="189" t="s">
        <v>434</v>
      </c>
      <c r="D37" s="1" t="s">
        <v>431</v>
      </c>
      <c r="E37" s="192">
        <v>5</v>
      </c>
      <c r="F37" s="2"/>
      <c r="G37" s="2">
        <f t="shared" si="0"/>
        <v>0</v>
      </c>
      <c r="I37" s="2">
        <v>329.91</v>
      </c>
    </row>
    <row r="38" spans="1:11" ht="24">
      <c r="A38" s="399" t="s">
        <v>1018</v>
      </c>
      <c r="B38" s="1" t="s">
        <v>413</v>
      </c>
      <c r="C38" s="189" t="s">
        <v>463</v>
      </c>
      <c r="D38" s="1" t="s">
        <v>397</v>
      </c>
      <c r="E38" s="192">
        <v>90</v>
      </c>
      <c r="F38" s="2"/>
      <c r="G38" s="2">
        <f t="shared" si="0"/>
        <v>0</v>
      </c>
      <c r="I38" s="2">
        <v>150</v>
      </c>
    </row>
    <row r="39" spans="1:11">
      <c r="A39" s="399" t="s">
        <v>1019</v>
      </c>
      <c r="B39" s="1" t="s">
        <v>413</v>
      </c>
      <c r="C39" s="189" t="s">
        <v>592</v>
      </c>
      <c r="D39" s="1" t="s">
        <v>397</v>
      </c>
      <c r="E39" s="192">
        <v>98</v>
      </c>
      <c r="F39" s="2"/>
      <c r="G39" s="2">
        <f>ROUND(E39*F39,2)</f>
        <v>0</v>
      </c>
      <c r="I39" s="2"/>
    </row>
    <row r="40" spans="1:11">
      <c r="A40" s="399" t="s">
        <v>1020</v>
      </c>
      <c r="B40" s="1" t="s">
        <v>413</v>
      </c>
      <c r="C40" s="189" t="s">
        <v>149</v>
      </c>
      <c r="D40" s="1" t="s">
        <v>397</v>
      </c>
      <c r="E40" s="192">
        <f>12+20+20+20+40+10</f>
        <v>122</v>
      </c>
      <c r="F40" s="2"/>
      <c r="G40" s="2">
        <f>ROUND(E40*F40,2)</f>
        <v>0</v>
      </c>
      <c r="I40" s="2"/>
    </row>
    <row r="41" spans="1:11">
      <c r="A41" s="399" t="s">
        <v>1021</v>
      </c>
      <c r="B41" s="1" t="s">
        <v>413</v>
      </c>
      <c r="C41" s="189" t="s">
        <v>370</v>
      </c>
      <c r="D41" s="1" t="s">
        <v>431</v>
      </c>
      <c r="E41" s="192">
        <v>100</v>
      </c>
      <c r="F41" s="2"/>
      <c r="G41" s="2">
        <f t="shared" si="0"/>
        <v>0</v>
      </c>
      <c r="I41" s="2">
        <v>10.45</v>
      </c>
    </row>
    <row r="42" spans="1:11">
      <c r="A42" s="399" t="s">
        <v>1022</v>
      </c>
      <c r="B42" s="1" t="s">
        <v>413</v>
      </c>
      <c r="C42" s="189" t="s">
        <v>371</v>
      </c>
      <c r="D42" s="1" t="s">
        <v>431</v>
      </c>
      <c r="E42" s="192">
        <v>128</v>
      </c>
      <c r="F42" s="2"/>
      <c r="G42" s="2">
        <f t="shared" si="0"/>
        <v>0</v>
      </c>
      <c r="I42" s="2">
        <v>19.52</v>
      </c>
    </row>
    <row r="43" spans="1:11">
      <c r="A43" s="400" t="s">
        <v>1023</v>
      </c>
      <c r="B43" s="391" t="s">
        <v>413</v>
      </c>
      <c r="C43" s="392" t="s">
        <v>1003</v>
      </c>
      <c r="D43" s="391" t="s">
        <v>300</v>
      </c>
      <c r="E43" s="192">
        <v>1</v>
      </c>
      <c r="F43" s="2"/>
      <c r="G43" s="2">
        <f t="shared" si="0"/>
        <v>0</v>
      </c>
      <c r="I43" s="394"/>
    </row>
    <row r="44" spans="1:11">
      <c r="A44" s="491" t="s">
        <v>447</v>
      </c>
      <c r="B44" s="491" t="s">
        <v>364</v>
      </c>
      <c r="C44" s="495" t="s">
        <v>365</v>
      </c>
      <c r="D44" s="495"/>
      <c r="E44" s="495"/>
      <c r="F44" s="495"/>
      <c r="G44" s="495"/>
      <c r="I44" s="16"/>
    </row>
    <row r="45" spans="1:11">
      <c r="A45" s="491"/>
      <c r="B45" s="491"/>
      <c r="C45" s="8" t="s">
        <v>366</v>
      </c>
      <c r="D45" s="193" t="s">
        <v>419</v>
      </c>
      <c r="E45" s="192">
        <v>1</v>
      </c>
      <c r="F45" s="2"/>
      <c r="G45" s="2">
        <f>ROUND(E45*F45,2)</f>
        <v>0</v>
      </c>
      <c r="I45" s="2" t="e">
        <f>'Kolizje elektryczne'!#REF!</f>
        <v>#REF!</v>
      </c>
    </row>
    <row r="46" spans="1:11">
      <c r="A46" s="491" t="s">
        <v>448</v>
      </c>
      <c r="B46" s="491" t="s">
        <v>367</v>
      </c>
      <c r="C46" s="503" t="s">
        <v>368</v>
      </c>
      <c r="D46" s="504"/>
      <c r="E46" s="504"/>
      <c r="F46" s="504"/>
      <c r="G46" s="505"/>
      <c r="I46" s="16"/>
    </row>
    <row r="47" spans="1:11">
      <c r="A47" s="491"/>
      <c r="B47" s="491"/>
      <c r="C47" s="8" t="s">
        <v>366</v>
      </c>
      <c r="D47" s="193" t="s">
        <v>419</v>
      </c>
      <c r="E47" s="192">
        <v>1</v>
      </c>
      <c r="F47" s="2"/>
      <c r="G47" s="2">
        <f>ROUND(E47*F47,2)</f>
        <v>0</v>
      </c>
      <c r="I47" s="2" t="e">
        <f>Telekomunikacja!#REF!</f>
        <v>#REF!</v>
      </c>
    </row>
    <row r="48" spans="1:11" s="197" customFormat="1">
      <c r="A48" s="491" t="s">
        <v>449</v>
      </c>
      <c r="B48" s="491" t="s">
        <v>859</v>
      </c>
      <c r="C48" s="503" t="s">
        <v>860</v>
      </c>
      <c r="D48" s="504"/>
      <c r="E48" s="504"/>
      <c r="F48" s="504"/>
      <c r="G48" s="505"/>
      <c r="H48" s="196"/>
      <c r="K48" s="198"/>
    </row>
    <row r="49" spans="1:11" s="197" customFormat="1">
      <c r="A49" s="491"/>
      <c r="B49" s="491"/>
      <c r="C49" s="8" t="s">
        <v>366</v>
      </c>
      <c r="D49" s="193" t="s">
        <v>419</v>
      </c>
      <c r="E49" s="192">
        <v>1</v>
      </c>
      <c r="F49" s="2"/>
      <c r="G49" s="2">
        <f>ROUND(E49*F49,2)</f>
        <v>0</v>
      </c>
      <c r="H49" s="196"/>
      <c r="I49" s="2" t="e">
        <f>#REF!</f>
        <v>#REF!</v>
      </c>
      <c r="K49" s="198"/>
    </row>
    <row r="50" spans="1:11">
      <c r="A50" s="1"/>
      <c r="B50" s="5" t="s">
        <v>362</v>
      </c>
      <c r="C50" s="509" t="s">
        <v>363</v>
      </c>
      <c r="D50" s="510"/>
      <c r="E50" s="510"/>
      <c r="F50" s="510"/>
      <c r="G50" s="511"/>
      <c r="I50" s="16"/>
    </row>
    <row r="51" spans="1:11">
      <c r="A51" s="1" t="s">
        <v>533</v>
      </c>
      <c r="B51" s="1" t="s">
        <v>118</v>
      </c>
      <c r="C51" s="506" t="s">
        <v>117</v>
      </c>
      <c r="D51" s="507"/>
      <c r="E51" s="507"/>
      <c r="F51" s="507"/>
      <c r="G51" s="508"/>
      <c r="I51" s="199"/>
    </row>
    <row r="52" spans="1:11" ht="36">
      <c r="A52" s="399" t="s">
        <v>1024</v>
      </c>
      <c r="B52" s="1" t="s">
        <v>413</v>
      </c>
      <c r="C52" s="3" t="s">
        <v>119</v>
      </c>
      <c r="D52" s="7" t="s">
        <v>398</v>
      </c>
      <c r="E52" s="51">
        <v>9100</v>
      </c>
      <c r="F52" s="2"/>
      <c r="G52" s="2">
        <f t="shared" ref="G52:G60" si="1">ROUND(E52*F52,2)</f>
        <v>0</v>
      </c>
      <c r="I52" s="199"/>
    </row>
    <row r="53" spans="1:11" ht="24">
      <c r="A53" s="399" t="s">
        <v>1025</v>
      </c>
      <c r="B53" s="1" t="s">
        <v>413</v>
      </c>
      <c r="C53" s="3" t="s">
        <v>120</v>
      </c>
      <c r="D53" s="7" t="s">
        <v>398</v>
      </c>
      <c r="E53" s="51">
        <f>E66</f>
        <v>1710</v>
      </c>
      <c r="F53" s="2"/>
      <c r="G53" s="2">
        <f t="shared" si="1"/>
        <v>0</v>
      </c>
      <c r="I53" s="199"/>
    </row>
    <row r="54" spans="1:11" ht="36">
      <c r="A54" s="399" t="s">
        <v>1026</v>
      </c>
      <c r="B54" s="1" t="s">
        <v>413</v>
      </c>
      <c r="C54" s="3" t="s">
        <v>121</v>
      </c>
      <c r="D54" s="7" t="s">
        <v>398</v>
      </c>
      <c r="E54" s="51">
        <v>3320</v>
      </c>
      <c r="F54" s="2"/>
      <c r="G54" s="2">
        <f t="shared" si="1"/>
        <v>0</v>
      </c>
      <c r="I54" s="199"/>
    </row>
    <row r="55" spans="1:11" ht="24">
      <c r="A55" s="399" t="s">
        <v>1027</v>
      </c>
      <c r="B55" s="1" t="s">
        <v>413</v>
      </c>
      <c r="C55" s="3" t="s">
        <v>122</v>
      </c>
      <c r="D55" s="7" t="s">
        <v>398</v>
      </c>
      <c r="E55" s="51">
        <f>E67</f>
        <v>2370</v>
      </c>
      <c r="F55" s="2"/>
      <c r="G55" s="2">
        <f t="shared" si="1"/>
        <v>0</v>
      </c>
      <c r="I55" s="199"/>
    </row>
    <row r="56" spans="1:11" ht="36">
      <c r="A56" s="399" t="s">
        <v>1028</v>
      </c>
      <c r="B56" s="1" t="s">
        <v>413</v>
      </c>
      <c r="C56" s="3" t="s">
        <v>123</v>
      </c>
      <c r="D56" s="7" t="s">
        <v>398</v>
      </c>
      <c r="E56" s="51">
        <f>E70+E69</f>
        <v>1700</v>
      </c>
      <c r="F56" s="2"/>
      <c r="G56" s="2">
        <f t="shared" si="1"/>
        <v>0</v>
      </c>
      <c r="I56" s="199"/>
    </row>
    <row r="57" spans="1:11" ht="24">
      <c r="A57" s="399" t="s">
        <v>1029</v>
      </c>
      <c r="B57" s="1" t="s">
        <v>413</v>
      </c>
      <c r="C57" s="3" t="s">
        <v>124</v>
      </c>
      <c r="D57" s="7" t="s">
        <v>398</v>
      </c>
      <c r="E57" s="51">
        <f>E53</f>
        <v>1710</v>
      </c>
      <c r="F57" s="2"/>
      <c r="G57" s="2">
        <f t="shared" si="1"/>
        <v>0</v>
      </c>
      <c r="I57" s="199"/>
    </row>
    <row r="58" spans="1:11" ht="36">
      <c r="A58" s="399" t="s">
        <v>1030</v>
      </c>
      <c r="B58" s="1" t="s">
        <v>413</v>
      </c>
      <c r="C58" s="3" t="s">
        <v>125</v>
      </c>
      <c r="D58" s="7" t="s">
        <v>398</v>
      </c>
      <c r="E58" s="51">
        <f>E54</f>
        <v>3320</v>
      </c>
      <c r="F58" s="2"/>
      <c r="G58" s="2">
        <f t="shared" si="1"/>
        <v>0</v>
      </c>
      <c r="I58" s="199"/>
    </row>
    <row r="59" spans="1:11" ht="24">
      <c r="A59" s="399" t="s">
        <v>1031</v>
      </c>
      <c r="B59" s="1" t="s">
        <v>413</v>
      </c>
      <c r="C59" s="3" t="s">
        <v>126</v>
      </c>
      <c r="D59" s="7" t="s">
        <v>398</v>
      </c>
      <c r="E59" s="51">
        <f>E55</f>
        <v>2370</v>
      </c>
      <c r="F59" s="2"/>
      <c r="G59" s="2">
        <f t="shared" si="1"/>
        <v>0</v>
      </c>
      <c r="I59" s="199"/>
    </row>
    <row r="60" spans="1:11" ht="36">
      <c r="A60" s="399" t="s">
        <v>1032</v>
      </c>
      <c r="B60" s="1" t="s">
        <v>413</v>
      </c>
      <c r="C60" s="3" t="s">
        <v>127</v>
      </c>
      <c r="D60" s="7" t="s">
        <v>398</v>
      </c>
      <c r="E60" s="51">
        <f>E56</f>
        <v>1700</v>
      </c>
      <c r="F60" s="2"/>
      <c r="G60" s="2">
        <f t="shared" si="1"/>
        <v>0</v>
      </c>
      <c r="I60" s="199"/>
    </row>
    <row r="61" spans="1:11">
      <c r="A61" s="1"/>
      <c r="B61" s="5" t="s">
        <v>420</v>
      </c>
      <c r="C61" s="488"/>
      <c r="D61" s="488"/>
      <c r="E61" s="488"/>
      <c r="F61" s="488"/>
      <c r="G61" s="488"/>
      <c r="I61" s="16"/>
    </row>
    <row r="62" spans="1:11">
      <c r="A62" s="491" t="s">
        <v>154</v>
      </c>
      <c r="B62" s="491" t="s">
        <v>421</v>
      </c>
      <c r="C62" s="495" t="s">
        <v>361</v>
      </c>
      <c r="D62" s="495"/>
      <c r="E62" s="495"/>
      <c r="F62" s="495"/>
      <c r="G62" s="495"/>
      <c r="I62" s="16"/>
    </row>
    <row r="63" spans="1:11">
      <c r="A63" s="491"/>
      <c r="B63" s="491"/>
      <c r="C63" s="8" t="s">
        <v>366</v>
      </c>
      <c r="D63" s="1" t="s">
        <v>419</v>
      </c>
      <c r="E63" s="1">
        <v>1</v>
      </c>
      <c r="F63" s="2"/>
      <c r="G63" s="2">
        <f>ROUND(E63*F63,2)</f>
        <v>0</v>
      </c>
      <c r="I63" s="2" t="e">
        <f>Kanalizacja!#REF!</f>
        <v>#REF!</v>
      </c>
    </row>
    <row r="64" spans="1:11">
      <c r="A64" s="1" t="s">
        <v>403</v>
      </c>
      <c r="B64" s="5" t="s">
        <v>422</v>
      </c>
      <c r="C64" s="488" t="s">
        <v>423</v>
      </c>
      <c r="D64" s="488"/>
      <c r="E64" s="488"/>
      <c r="F64" s="488"/>
      <c r="G64" s="488"/>
      <c r="I64" s="16"/>
    </row>
    <row r="65" spans="1:9">
      <c r="A65" s="1" t="s">
        <v>534</v>
      </c>
      <c r="B65" s="1" t="s">
        <v>432</v>
      </c>
      <c r="C65" s="496" t="s">
        <v>433</v>
      </c>
      <c r="D65" s="496"/>
      <c r="E65" s="496"/>
      <c r="F65" s="496"/>
      <c r="G65" s="496"/>
      <c r="I65" s="16"/>
    </row>
    <row r="66" spans="1:9">
      <c r="A66" s="401" t="s">
        <v>155</v>
      </c>
      <c r="B66" s="1" t="s">
        <v>413</v>
      </c>
      <c r="C66" s="36" t="s">
        <v>101</v>
      </c>
      <c r="D66" s="1" t="s">
        <v>398</v>
      </c>
      <c r="E66" s="34">
        <v>1710</v>
      </c>
      <c r="F66" s="2"/>
      <c r="G66" s="2">
        <f t="shared" ref="G66:G75" si="2">ROUND(E66*F66,2)</f>
        <v>0</v>
      </c>
      <c r="I66" s="37">
        <f>11.23*78/30</f>
        <v>29.198</v>
      </c>
    </row>
    <row r="67" spans="1:9">
      <c r="A67" s="401" t="s">
        <v>156</v>
      </c>
      <c r="B67" s="1" t="s">
        <v>413</v>
      </c>
      <c r="C67" s="36" t="s">
        <v>102</v>
      </c>
      <c r="D67" s="1" t="s">
        <v>398</v>
      </c>
      <c r="E67" s="34">
        <v>2370</v>
      </c>
      <c r="F67" s="2"/>
      <c r="G67" s="2">
        <f t="shared" si="2"/>
        <v>0</v>
      </c>
      <c r="I67" s="37">
        <f>20.08*78/30</f>
        <v>52.207999999999991</v>
      </c>
    </row>
    <row r="68" spans="1:9">
      <c r="A68" s="401" t="s">
        <v>1033</v>
      </c>
      <c r="B68" s="1" t="s">
        <v>413</v>
      </c>
      <c r="C68" s="36" t="s">
        <v>103</v>
      </c>
      <c r="D68" s="1" t="s">
        <v>398</v>
      </c>
      <c r="E68" s="34">
        <f>4880-E75</f>
        <v>4070</v>
      </c>
      <c r="F68" s="2"/>
      <c r="G68" s="2">
        <f t="shared" si="2"/>
        <v>0</v>
      </c>
      <c r="I68" s="37">
        <f>20.08*78/30</f>
        <v>52.207999999999991</v>
      </c>
    </row>
    <row r="69" spans="1:9" ht="24">
      <c r="A69" s="401" t="s">
        <v>1034</v>
      </c>
      <c r="B69" s="1" t="s">
        <v>413</v>
      </c>
      <c r="C69" s="36" t="s">
        <v>104</v>
      </c>
      <c r="D69" s="1" t="s">
        <v>398</v>
      </c>
      <c r="E69" s="34">
        <v>320</v>
      </c>
      <c r="F69" s="2"/>
      <c r="G69" s="2">
        <f t="shared" si="2"/>
        <v>0</v>
      </c>
      <c r="I69" s="37">
        <f>11.23*78/30</f>
        <v>29.198</v>
      </c>
    </row>
    <row r="70" spans="1:9" ht="24">
      <c r="A70" s="401" t="s">
        <v>1035</v>
      </c>
      <c r="B70" s="1" t="s">
        <v>413</v>
      </c>
      <c r="C70" s="36" t="s">
        <v>105</v>
      </c>
      <c r="D70" s="1" t="s">
        <v>398</v>
      </c>
      <c r="E70" s="34">
        <v>1380</v>
      </c>
      <c r="F70" s="2"/>
      <c r="G70" s="2">
        <f t="shared" si="2"/>
        <v>0</v>
      </c>
      <c r="I70" s="37">
        <f>20.08*78/30</f>
        <v>52.207999999999991</v>
      </c>
    </row>
    <row r="71" spans="1:9" ht="24">
      <c r="A71" s="401" t="s">
        <v>1036</v>
      </c>
      <c r="B71" s="1" t="s">
        <v>413</v>
      </c>
      <c r="C71" s="36" t="s">
        <v>106</v>
      </c>
      <c r="D71" s="1" t="s">
        <v>398</v>
      </c>
      <c r="E71" s="34">
        <f>1030</f>
        <v>1030</v>
      </c>
      <c r="F71" s="2"/>
      <c r="G71" s="2">
        <f t="shared" si="2"/>
        <v>0</v>
      </c>
      <c r="I71" s="37">
        <f>20.08*78/30</f>
        <v>52.207999999999991</v>
      </c>
    </row>
    <row r="72" spans="1:9" ht="24">
      <c r="A72" s="401" t="s">
        <v>1037</v>
      </c>
      <c r="B72" s="1" t="s">
        <v>413</v>
      </c>
      <c r="C72" s="36" t="s">
        <v>107</v>
      </c>
      <c r="D72" s="1" t="s">
        <v>398</v>
      </c>
      <c r="E72" s="34">
        <f>1210</f>
        <v>1210</v>
      </c>
      <c r="F72" s="2"/>
      <c r="G72" s="2">
        <f t="shared" si="2"/>
        <v>0</v>
      </c>
      <c r="I72" s="37">
        <f>11.23*78/30</f>
        <v>29.198</v>
      </c>
    </row>
    <row r="73" spans="1:9" ht="24">
      <c r="A73" s="401" t="s">
        <v>1038</v>
      </c>
      <c r="B73" s="1" t="s">
        <v>413</v>
      </c>
      <c r="C73" s="36" t="s">
        <v>108</v>
      </c>
      <c r="D73" s="1" t="s">
        <v>398</v>
      </c>
      <c r="E73" s="34">
        <v>2110</v>
      </c>
      <c r="F73" s="2"/>
      <c r="G73" s="2">
        <f t="shared" si="2"/>
        <v>0</v>
      </c>
      <c r="I73" s="37">
        <f>20.08*78/30</f>
        <v>52.207999999999991</v>
      </c>
    </row>
    <row r="74" spans="1:9" ht="24">
      <c r="A74" s="401" t="s">
        <v>1039</v>
      </c>
      <c r="B74" s="1" t="s">
        <v>413</v>
      </c>
      <c r="C74" s="36" t="s">
        <v>109</v>
      </c>
      <c r="D74" s="1" t="s">
        <v>398</v>
      </c>
      <c r="E74" s="34">
        <v>2130</v>
      </c>
      <c r="F74" s="2"/>
      <c r="G74" s="2">
        <f t="shared" si="2"/>
        <v>0</v>
      </c>
      <c r="I74" s="37">
        <f>20.08*78/30</f>
        <v>52.207999999999991</v>
      </c>
    </row>
    <row r="75" spans="1:9">
      <c r="A75" s="401" t="s">
        <v>1040</v>
      </c>
      <c r="B75" s="1" t="s">
        <v>413</v>
      </c>
      <c r="C75" s="36" t="s">
        <v>110</v>
      </c>
      <c r="D75" s="1" t="s">
        <v>398</v>
      </c>
      <c r="E75" s="34">
        <v>810</v>
      </c>
      <c r="F75" s="2"/>
      <c r="G75" s="2">
        <f t="shared" si="2"/>
        <v>0</v>
      </c>
      <c r="I75" s="37">
        <f>20.08*78/30</f>
        <v>52.207999999999991</v>
      </c>
    </row>
    <row r="76" spans="1:9">
      <c r="A76" s="1" t="s">
        <v>450</v>
      </c>
      <c r="B76" s="1" t="s">
        <v>424</v>
      </c>
      <c r="C76" s="513" t="s">
        <v>481</v>
      </c>
      <c r="D76" s="513"/>
      <c r="E76" s="513"/>
      <c r="F76" s="513"/>
      <c r="G76" s="513"/>
      <c r="I76" s="16"/>
    </row>
    <row r="77" spans="1:9" ht="24">
      <c r="A77" s="399" t="s">
        <v>535</v>
      </c>
      <c r="B77" s="1" t="s">
        <v>413</v>
      </c>
      <c r="C77" s="3" t="s">
        <v>139</v>
      </c>
      <c r="D77" s="1" t="s">
        <v>398</v>
      </c>
      <c r="E77" s="34">
        <f>E67+E68</f>
        <v>6440</v>
      </c>
      <c r="F77" s="2"/>
      <c r="G77" s="2">
        <f>ROUND(E77*F77,2)</f>
        <v>0</v>
      </c>
      <c r="I77" s="16"/>
    </row>
    <row r="78" spans="1:9" ht="24">
      <c r="A78" s="399" t="s">
        <v>536</v>
      </c>
      <c r="B78" s="1" t="s">
        <v>413</v>
      </c>
      <c r="C78" s="3" t="s">
        <v>1077</v>
      </c>
      <c r="D78" s="1" t="s">
        <v>398</v>
      </c>
      <c r="E78" s="34">
        <v>2730</v>
      </c>
      <c r="F78" s="2"/>
      <c r="G78" s="2">
        <f>ROUND(E78*F78,2)</f>
        <v>0</v>
      </c>
      <c r="I78" s="37">
        <f>16.91*44/40</f>
        <v>18.600999999999999</v>
      </c>
    </row>
    <row r="79" spans="1:9" ht="24">
      <c r="A79" s="399" t="s">
        <v>157</v>
      </c>
      <c r="B79" s="1" t="s">
        <v>413</v>
      </c>
      <c r="C79" s="3" t="s">
        <v>1078</v>
      </c>
      <c r="D79" s="1" t="s">
        <v>398</v>
      </c>
      <c r="E79" s="34">
        <v>5450</v>
      </c>
      <c r="F79" s="2"/>
      <c r="G79" s="2">
        <f>ROUND(E79*F79,2)</f>
        <v>0</v>
      </c>
      <c r="I79" s="190"/>
    </row>
    <row r="80" spans="1:9">
      <c r="A80" s="1" t="s">
        <v>451</v>
      </c>
      <c r="B80" s="1" t="s">
        <v>128</v>
      </c>
      <c r="C80" s="512" t="s">
        <v>1063</v>
      </c>
      <c r="D80" s="512"/>
      <c r="E80" s="512"/>
      <c r="F80" s="512"/>
      <c r="G80" s="512"/>
      <c r="I80" s="190"/>
    </row>
    <row r="81" spans="1:9" ht="24">
      <c r="A81" s="401" t="s">
        <v>469</v>
      </c>
      <c r="B81" s="1" t="s">
        <v>413</v>
      </c>
      <c r="C81" s="36" t="s">
        <v>131</v>
      </c>
      <c r="D81" s="1" t="s">
        <v>398</v>
      </c>
      <c r="E81" s="200">
        <f>E66</f>
        <v>1710</v>
      </c>
      <c r="F81" s="37"/>
      <c r="G81" s="2">
        <f>ROUND(E81*F81,2)</f>
        <v>0</v>
      </c>
      <c r="I81" s="190"/>
    </row>
    <row r="82" spans="1:9" ht="24">
      <c r="A82" s="402" t="s">
        <v>470</v>
      </c>
      <c r="B82" s="1" t="s">
        <v>413</v>
      </c>
      <c r="C82" s="36" t="s">
        <v>132</v>
      </c>
      <c r="D82" s="1" t="s">
        <v>398</v>
      </c>
      <c r="E82" s="200">
        <f>E69+E70+E71</f>
        <v>2730</v>
      </c>
      <c r="F82" s="37"/>
      <c r="G82" s="2">
        <f>ROUND(E82*F82,2)</f>
        <v>0</v>
      </c>
      <c r="I82" s="190"/>
    </row>
    <row r="83" spans="1:9" ht="24">
      <c r="A83" s="401" t="s">
        <v>1041</v>
      </c>
      <c r="B83" s="1" t="s">
        <v>413</v>
      </c>
      <c r="C83" s="36" t="s">
        <v>133</v>
      </c>
      <c r="D83" s="1" t="s">
        <v>398</v>
      </c>
      <c r="E83" s="200">
        <f>E72+E73+E74</f>
        <v>5450</v>
      </c>
      <c r="F83" s="37"/>
      <c r="G83" s="2">
        <f>ROUND(E83*F83,2)</f>
        <v>0</v>
      </c>
      <c r="I83" s="190"/>
    </row>
    <row r="84" spans="1:9" ht="24">
      <c r="A84" s="401" t="s">
        <v>1042</v>
      </c>
      <c r="B84" s="1" t="s">
        <v>413</v>
      </c>
      <c r="C84" s="36" t="s">
        <v>134</v>
      </c>
      <c r="D84" s="1" t="s">
        <v>398</v>
      </c>
      <c r="E84" s="200">
        <f>E75</f>
        <v>810</v>
      </c>
      <c r="F84" s="37">
        <f>F83</f>
        <v>0</v>
      </c>
      <c r="G84" s="2">
        <f>ROUND(E84*F84,2)</f>
        <v>0</v>
      </c>
      <c r="I84" s="190"/>
    </row>
    <row r="85" spans="1:9">
      <c r="A85" s="1" t="s">
        <v>452</v>
      </c>
      <c r="B85" s="1" t="s">
        <v>129</v>
      </c>
      <c r="C85" s="512" t="s">
        <v>130</v>
      </c>
      <c r="D85" s="512"/>
      <c r="E85" s="512"/>
      <c r="F85" s="512"/>
      <c r="G85" s="512"/>
      <c r="I85" s="190"/>
    </row>
    <row r="86" spans="1:9">
      <c r="A86" s="399" t="s">
        <v>453</v>
      </c>
      <c r="B86" s="1" t="s">
        <v>413</v>
      </c>
      <c r="C86" s="36" t="s">
        <v>135</v>
      </c>
      <c r="D86" s="1" t="s">
        <v>398</v>
      </c>
      <c r="E86" s="19">
        <f>E84</f>
        <v>810</v>
      </c>
      <c r="F86" s="2"/>
      <c r="G86" s="2">
        <f>ROUND(E86*F86,2)</f>
        <v>0</v>
      </c>
      <c r="I86" s="190"/>
    </row>
    <row r="87" spans="1:9">
      <c r="A87" s="399" t="s">
        <v>1043</v>
      </c>
      <c r="B87" s="1" t="s">
        <v>413</v>
      </c>
      <c r="C87" s="36" t="s">
        <v>136</v>
      </c>
      <c r="D87" s="1" t="s">
        <v>398</v>
      </c>
      <c r="E87" s="19">
        <v>16</v>
      </c>
      <c r="F87" s="2"/>
      <c r="G87" s="2">
        <f>ROUND(E87*F87,2)</f>
        <v>0</v>
      </c>
      <c r="I87" s="190"/>
    </row>
    <row r="88" spans="1:9">
      <c r="A88" s="398" t="s">
        <v>1044</v>
      </c>
      <c r="B88" s="1" t="s">
        <v>137</v>
      </c>
      <c r="C88" s="512"/>
      <c r="D88" s="512"/>
      <c r="E88" s="512"/>
      <c r="F88" s="512"/>
      <c r="G88" s="512"/>
      <c r="I88" s="190"/>
    </row>
    <row r="89" spans="1:9">
      <c r="A89" s="399" t="s">
        <v>1045</v>
      </c>
      <c r="B89" s="1" t="s">
        <v>413</v>
      </c>
      <c r="C89" s="36" t="s">
        <v>138</v>
      </c>
      <c r="D89" s="1" t="s">
        <v>398</v>
      </c>
      <c r="E89" s="19">
        <f>E66+E67+E68</f>
        <v>8150</v>
      </c>
      <c r="F89" s="2"/>
      <c r="G89" s="2">
        <f>ROUND(E89*F89,2)</f>
        <v>0</v>
      </c>
      <c r="I89" s="190"/>
    </row>
    <row r="90" spans="1:9">
      <c r="A90" s="1"/>
      <c r="B90" s="5" t="s">
        <v>399</v>
      </c>
      <c r="C90" s="488" t="s">
        <v>400</v>
      </c>
      <c r="D90" s="488"/>
      <c r="E90" s="488"/>
      <c r="F90" s="488"/>
      <c r="G90" s="488"/>
      <c r="H90" s="16"/>
      <c r="I90" s="16"/>
    </row>
    <row r="91" spans="1:9">
      <c r="A91" s="1" t="s">
        <v>537</v>
      </c>
      <c r="B91" s="1" t="s">
        <v>143</v>
      </c>
      <c r="C91" s="500" t="s">
        <v>293</v>
      </c>
      <c r="D91" s="501"/>
      <c r="E91" s="501"/>
      <c r="F91" s="501"/>
      <c r="G91" s="502"/>
      <c r="H91" s="16"/>
      <c r="I91" s="16"/>
    </row>
    <row r="92" spans="1:9" ht="24">
      <c r="A92" s="401" t="s">
        <v>454</v>
      </c>
      <c r="B92" s="1" t="s">
        <v>413</v>
      </c>
      <c r="C92" s="36" t="s">
        <v>144</v>
      </c>
      <c r="D92" s="1" t="s">
        <v>398</v>
      </c>
      <c r="E92" s="34">
        <f>E66</f>
        <v>1710</v>
      </c>
      <c r="F92" s="2"/>
      <c r="G92" s="2">
        <f>ROUND(E92*F92,2)</f>
        <v>0</v>
      </c>
      <c r="H92" s="16"/>
      <c r="I92" s="16"/>
    </row>
    <row r="93" spans="1:9" ht="24">
      <c r="A93" s="401" t="s">
        <v>158</v>
      </c>
      <c r="B93" s="1" t="s">
        <v>413</v>
      </c>
      <c r="C93" s="36" t="s">
        <v>145</v>
      </c>
      <c r="D93" s="1" t="s">
        <v>398</v>
      </c>
      <c r="E93" s="34">
        <f>E92</f>
        <v>1710</v>
      </c>
      <c r="F93" s="2"/>
      <c r="G93" s="2">
        <f>ROUND(E93*F93,2)</f>
        <v>0</v>
      </c>
      <c r="H93" s="16"/>
      <c r="I93" s="16"/>
    </row>
    <row r="94" spans="1:9">
      <c r="A94" s="401" t="s">
        <v>159</v>
      </c>
      <c r="B94" s="1" t="s">
        <v>413</v>
      </c>
      <c r="C94" s="36" t="s">
        <v>148</v>
      </c>
      <c r="D94" s="1" t="s">
        <v>398</v>
      </c>
      <c r="E94" s="34">
        <f>E69+E70+E71</f>
        <v>2730</v>
      </c>
      <c r="F94" s="2"/>
      <c r="G94" s="2">
        <f>ROUND(E94*F94,2)</f>
        <v>0</v>
      </c>
      <c r="H94" s="16"/>
      <c r="I94" s="16"/>
    </row>
    <row r="95" spans="1:9">
      <c r="A95" s="401" t="s">
        <v>160</v>
      </c>
      <c r="B95" s="1" t="s">
        <v>413</v>
      </c>
      <c r="C95" s="36" t="s">
        <v>147</v>
      </c>
      <c r="D95" s="1" t="s">
        <v>398</v>
      </c>
      <c r="E95" s="34">
        <f>E72+E73+E74</f>
        <v>5450</v>
      </c>
      <c r="F95" s="2"/>
      <c r="G95" s="2">
        <f>ROUND(E95*F95,2)</f>
        <v>0</v>
      </c>
      <c r="H95" s="16"/>
      <c r="I95" s="16"/>
    </row>
    <row r="96" spans="1:9">
      <c r="A96" s="401" t="s">
        <v>161</v>
      </c>
      <c r="B96" s="1" t="s">
        <v>413</v>
      </c>
      <c r="C96" s="36" t="s">
        <v>162</v>
      </c>
      <c r="D96" s="1" t="s">
        <v>398</v>
      </c>
      <c r="E96" s="34">
        <f>E75</f>
        <v>810</v>
      </c>
      <c r="F96" s="2">
        <f>F94</f>
        <v>0</v>
      </c>
      <c r="G96" s="2">
        <f>ROUND(E96*F96,2)</f>
        <v>0</v>
      </c>
      <c r="H96" s="16"/>
      <c r="I96" s="16"/>
    </row>
    <row r="97" spans="1:9">
      <c r="A97" s="1" t="s">
        <v>455</v>
      </c>
      <c r="B97" s="1"/>
      <c r="C97" s="500" t="s">
        <v>146</v>
      </c>
      <c r="D97" s="501"/>
      <c r="E97" s="501"/>
      <c r="F97" s="501"/>
      <c r="G97" s="502"/>
      <c r="H97" s="16"/>
      <c r="I97" s="16"/>
    </row>
    <row r="98" spans="1:9" s="201" customFormat="1">
      <c r="A98" s="1" t="s">
        <v>538</v>
      </c>
      <c r="B98" s="1" t="s">
        <v>482</v>
      </c>
      <c r="C98" s="36" t="s">
        <v>140</v>
      </c>
      <c r="D98" s="1" t="s">
        <v>398</v>
      </c>
      <c r="E98" s="34">
        <f>E89</f>
        <v>8150</v>
      </c>
      <c r="F98" s="2"/>
      <c r="G98" s="2">
        <f>ROUND(E98*F98,2)</f>
        <v>0</v>
      </c>
      <c r="H98" s="23"/>
      <c r="I98" s="37">
        <v>33.74</v>
      </c>
    </row>
    <row r="99" spans="1:9">
      <c r="A99" s="1" t="s">
        <v>539</v>
      </c>
      <c r="B99" s="1" t="s">
        <v>483</v>
      </c>
      <c r="C99" s="36" t="s">
        <v>141</v>
      </c>
      <c r="D99" s="1" t="s">
        <v>398</v>
      </c>
      <c r="E99" s="34">
        <f>E98</f>
        <v>8150</v>
      </c>
      <c r="F99" s="2"/>
      <c r="G99" s="2">
        <f>ROUND(E99*F99,2)</f>
        <v>0</v>
      </c>
      <c r="I99" s="2">
        <v>62.75</v>
      </c>
    </row>
    <row r="100" spans="1:9">
      <c r="A100" s="1"/>
      <c r="B100" s="5" t="s">
        <v>372</v>
      </c>
      <c r="C100" s="488" t="s">
        <v>373</v>
      </c>
      <c r="D100" s="488"/>
      <c r="E100" s="488"/>
      <c r="F100" s="488"/>
      <c r="G100" s="488"/>
      <c r="I100" s="16"/>
    </row>
    <row r="101" spans="1:9">
      <c r="A101" s="397" t="s">
        <v>456</v>
      </c>
      <c r="B101" s="35"/>
      <c r="C101" s="36" t="s">
        <v>1046</v>
      </c>
      <c r="D101" s="393" t="s">
        <v>520</v>
      </c>
      <c r="E101" s="393">
        <v>1</v>
      </c>
      <c r="F101" s="395"/>
      <c r="G101" s="395"/>
      <c r="I101" s="16"/>
    </row>
    <row r="102" spans="1:9">
      <c r="A102" s="397" t="s">
        <v>457</v>
      </c>
      <c r="B102" s="396"/>
      <c r="C102" s="36" t="s">
        <v>1047</v>
      </c>
      <c r="D102" s="393" t="s">
        <v>520</v>
      </c>
      <c r="E102" s="393">
        <v>2</v>
      </c>
      <c r="F102" s="395"/>
      <c r="G102" s="395"/>
      <c r="I102" s="16"/>
    </row>
    <row r="103" spans="1:9">
      <c r="A103" s="1" t="s">
        <v>369</v>
      </c>
      <c r="B103" s="1" t="s">
        <v>375</v>
      </c>
      <c r="C103" s="496" t="s">
        <v>376</v>
      </c>
      <c r="D103" s="499"/>
      <c r="E103" s="499"/>
      <c r="F103" s="499"/>
      <c r="G103" s="499"/>
      <c r="I103" s="16"/>
    </row>
    <row r="104" spans="1:9">
      <c r="A104" s="399" t="s">
        <v>1048</v>
      </c>
      <c r="B104" s="1" t="s">
        <v>413</v>
      </c>
      <c r="C104" s="6" t="s">
        <v>377</v>
      </c>
      <c r="D104" s="1" t="s">
        <v>398</v>
      </c>
      <c r="E104" s="1">
        <v>102.6</v>
      </c>
      <c r="F104" s="2"/>
      <c r="G104" s="2">
        <f>ROUND(E104*F104,2)</f>
        <v>0</v>
      </c>
      <c r="I104" s="2">
        <v>13.83</v>
      </c>
    </row>
    <row r="105" spans="1:9">
      <c r="A105" s="399" t="s">
        <v>1049</v>
      </c>
      <c r="B105" s="1" t="s">
        <v>413</v>
      </c>
      <c r="C105" s="6" t="s">
        <v>378</v>
      </c>
      <c r="D105" s="1" t="s">
        <v>398</v>
      </c>
      <c r="E105" s="1">
        <v>40.799999999999997</v>
      </c>
      <c r="F105" s="2"/>
      <c r="G105" s="2">
        <f>ROUND(E105*F105,2)</f>
        <v>0</v>
      </c>
      <c r="I105" s="2">
        <v>20.57</v>
      </c>
    </row>
    <row r="106" spans="1:9">
      <c r="A106" s="398" t="s">
        <v>1050</v>
      </c>
      <c r="B106" s="1" t="s">
        <v>413</v>
      </c>
      <c r="C106" s="6" t="s">
        <v>379</v>
      </c>
      <c r="D106" s="1" t="s">
        <v>398</v>
      </c>
      <c r="E106" s="1">
        <v>284.60000000000002</v>
      </c>
      <c r="F106" s="2"/>
      <c r="G106" s="2">
        <f>ROUND(E106*F106,2)</f>
        <v>0</v>
      </c>
      <c r="I106" s="2">
        <v>15.92</v>
      </c>
    </row>
    <row r="107" spans="1:9">
      <c r="A107" s="1" t="s">
        <v>540</v>
      </c>
      <c r="B107" s="1" t="s">
        <v>381</v>
      </c>
      <c r="C107" s="496" t="s">
        <v>382</v>
      </c>
      <c r="D107" s="496"/>
      <c r="E107" s="496"/>
      <c r="F107" s="496"/>
      <c r="G107" s="496"/>
      <c r="I107" s="16"/>
    </row>
    <row r="108" spans="1:9" ht="24">
      <c r="A108" s="399" t="s">
        <v>541</v>
      </c>
      <c r="B108" s="1" t="s">
        <v>413</v>
      </c>
      <c r="C108" s="4" t="s">
        <v>384</v>
      </c>
      <c r="D108" s="1" t="s">
        <v>520</v>
      </c>
      <c r="E108" s="19">
        <v>156</v>
      </c>
      <c r="F108" s="2"/>
      <c r="G108" s="2">
        <f t="shared" ref="G108:G113" si="3">ROUND(E108*F108,2)</f>
        <v>0</v>
      </c>
      <c r="I108" s="2">
        <v>218.03</v>
      </c>
    </row>
    <row r="109" spans="1:9" ht="24">
      <c r="A109" s="399" t="s">
        <v>542</v>
      </c>
      <c r="B109" s="1" t="s">
        <v>413</v>
      </c>
      <c r="C109" s="4" t="s">
        <v>385</v>
      </c>
      <c r="D109" s="1" t="s">
        <v>520</v>
      </c>
      <c r="E109" s="19">
        <v>2</v>
      </c>
      <c r="F109" s="2"/>
      <c r="G109" s="2">
        <f>ROUND(E109*F109,2)</f>
        <v>0</v>
      </c>
      <c r="I109" s="2">
        <v>116.77</v>
      </c>
    </row>
    <row r="110" spans="1:9" ht="24">
      <c r="A110" s="399" t="s">
        <v>1051</v>
      </c>
      <c r="B110" s="1" t="s">
        <v>413</v>
      </c>
      <c r="C110" s="4" t="s">
        <v>150</v>
      </c>
      <c r="D110" s="1" t="s">
        <v>520</v>
      </c>
      <c r="E110" s="19">
        <v>4</v>
      </c>
      <c r="F110" s="2"/>
      <c r="G110" s="2">
        <f t="shared" si="3"/>
        <v>0</v>
      </c>
      <c r="I110" s="2">
        <v>116.77</v>
      </c>
    </row>
    <row r="111" spans="1:9" ht="24">
      <c r="A111" s="399" t="s">
        <v>1052</v>
      </c>
      <c r="B111" s="1" t="s">
        <v>413</v>
      </c>
      <c r="C111" s="4" t="s">
        <v>391</v>
      </c>
      <c r="D111" s="1" t="s">
        <v>520</v>
      </c>
      <c r="E111" s="19">
        <v>26</v>
      </c>
      <c r="F111" s="2"/>
      <c r="G111" s="2">
        <f t="shared" si="3"/>
        <v>0</v>
      </c>
      <c r="I111" s="2">
        <v>155.55000000000001</v>
      </c>
    </row>
    <row r="112" spans="1:9" ht="24">
      <c r="A112" s="399" t="s">
        <v>1053</v>
      </c>
      <c r="B112" s="1" t="s">
        <v>413</v>
      </c>
      <c r="C112" s="4" t="s">
        <v>151</v>
      </c>
      <c r="D112" s="1" t="s">
        <v>520</v>
      </c>
      <c r="E112" s="19">
        <v>2</v>
      </c>
      <c r="F112" s="2"/>
      <c r="G112" s="2">
        <f>ROUND(E112*F112,2)</f>
        <v>0</v>
      </c>
      <c r="I112" s="2">
        <v>155.55000000000001</v>
      </c>
    </row>
    <row r="113" spans="1:9" ht="24">
      <c r="A113" s="399" t="s">
        <v>1054</v>
      </c>
      <c r="B113" s="1" t="s">
        <v>413</v>
      </c>
      <c r="C113" s="4" t="s">
        <v>386</v>
      </c>
      <c r="D113" s="1" t="s">
        <v>520</v>
      </c>
      <c r="E113" s="19">
        <f>69-E114</f>
        <v>41</v>
      </c>
      <c r="F113" s="2"/>
      <c r="G113" s="2">
        <f t="shared" si="3"/>
        <v>0</v>
      </c>
      <c r="I113" s="2">
        <v>158.84</v>
      </c>
    </row>
    <row r="114" spans="1:9" ht="24">
      <c r="A114" s="399" t="s">
        <v>1055</v>
      </c>
      <c r="B114" s="1" t="s">
        <v>413</v>
      </c>
      <c r="C114" s="4" t="s">
        <v>152</v>
      </c>
      <c r="D114" s="1" t="s">
        <v>520</v>
      </c>
      <c r="E114" s="19">
        <v>28</v>
      </c>
      <c r="F114" s="2"/>
      <c r="G114" s="2">
        <f>ROUND(E114*F114,2)</f>
        <v>0</v>
      </c>
      <c r="I114" s="2">
        <v>158.84</v>
      </c>
    </row>
    <row r="115" spans="1:9" ht="24">
      <c r="A115" s="399" t="s">
        <v>1056</v>
      </c>
      <c r="B115" s="1" t="s">
        <v>413</v>
      </c>
      <c r="C115" s="4" t="s">
        <v>387</v>
      </c>
      <c r="D115" s="1" t="s">
        <v>398</v>
      </c>
      <c r="E115" s="19">
        <v>33</v>
      </c>
      <c r="F115" s="2"/>
      <c r="G115" s="2"/>
      <c r="I115" s="2">
        <v>428.55</v>
      </c>
    </row>
    <row r="116" spans="1:9" ht="24">
      <c r="A116" s="399" t="s">
        <v>1057</v>
      </c>
      <c r="B116" s="1" t="s">
        <v>413</v>
      </c>
      <c r="C116" s="4" t="s">
        <v>388</v>
      </c>
      <c r="D116" s="1" t="s">
        <v>398</v>
      </c>
      <c r="E116" s="19">
        <v>20</v>
      </c>
      <c r="F116" s="2"/>
      <c r="G116" s="2">
        <f>ROUND(E116*F116,2)</f>
        <v>0</v>
      </c>
      <c r="I116" s="2">
        <v>584.92999999999995</v>
      </c>
    </row>
    <row r="117" spans="1:9">
      <c r="A117" s="491" t="s">
        <v>374</v>
      </c>
      <c r="B117" s="491" t="s">
        <v>389</v>
      </c>
      <c r="C117" s="496" t="s">
        <v>390</v>
      </c>
      <c r="D117" s="496"/>
      <c r="E117" s="496"/>
      <c r="F117" s="496"/>
      <c r="G117" s="496"/>
      <c r="I117" s="16"/>
    </row>
    <row r="118" spans="1:9">
      <c r="A118" s="491"/>
      <c r="B118" s="491"/>
      <c r="C118" s="8" t="s">
        <v>366</v>
      </c>
      <c r="D118" s="1" t="s">
        <v>419</v>
      </c>
      <c r="E118" s="1">
        <v>1</v>
      </c>
      <c r="F118" s="2"/>
      <c r="G118" s="2">
        <f>ROUND(E118*F118,2)</f>
        <v>0</v>
      </c>
      <c r="I118" s="2" t="e">
        <f>Oswietlenie!#REF!</f>
        <v>#REF!</v>
      </c>
    </row>
    <row r="119" spans="1:9">
      <c r="A119" s="5"/>
      <c r="B119" s="5" t="s">
        <v>401</v>
      </c>
      <c r="C119" s="488" t="s">
        <v>402</v>
      </c>
      <c r="D119" s="488"/>
      <c r="E119" s="488"/>
      <c r="F119" s="488"/>
      <c r="G119" s="488"/>
      <c r="I119" s="16"/>
    </row>
    <row r="120" spans="1:9">
      <c r="A120" s="403" t="s">
        <v>380</v>
      </c>
      <c r="B120" s="1" t="s">
        <v>142</v>
      </c>
      <c r="C120" s="499" t="s">
        <v>115</v>
      </c>
      <c r="D120" s="499"/>
      <c r="E120" s="499"/>
      <c r="F120" s="499"/>
      <c r="G120" s="499"/>
      <c r="I120" s="16"/>
    </row>
    <row r="121" spans="1:9">
      <c r="A121" s="399" t="s">
        <v>383</v>
      </c>
      <c r="B121" s="7" t="s">
        <v>413</v>
      </c>
      <c r="C121" s="4" t="s">
        <v>112</v>
      </c>
      <c r="D121" s="1" t="s">
        <v>397</v>
      </c>
      <c r="E121" s="19">
        <v>1281</v>
      </c>
      <c r="F121" s="2"/>
      <c r="G121" s="2">
        <f>ROUND(E121*F121,2)</f>
        <v>0</v>
      </c>
      <c r="I121" s="2">
        <v>63.54</v>
      </c>
    </row>
    <row r="122" spans="1:9">
      <c r="A122" s="399" t="s">
        <v>1058</v>
      </c>
      <c r="B122" s="7" t="s">
        <v>413</v>
      </c>
      <c r="C122" s="4" t="s">
        <v>113</v>
      </c>
      <c r="D122" s="1" t="s">
        <v>397</v>
      </c>
      <c r="E122" s="19">
        <v>2079</v>
      </c>
      <c r="F122" s="2"/>
      <c r="G122" s="2">
        <f>ROUND(E122*F122,2)</f>
        <v>0</v>
      </c>
      <c r="I122" s="2">
        <v>63.54</v>
      </c>
    </row>
    <row r="123" spans="1:9">
      <c r="A123" s="1" t="s">
        <v>1059</v>
      </c>
      <c r="B123" s="1" t="s">
        <v>142</v>
      </c>
      <c r="C123" s="6" t="s">
        <v>116</v>
      </c>
      <c r="D123" s="1" t="s">
        <v>397</v>
      </c>
      <c r="E123" s="19">
        <v>2811</v>
      </c>
      <c r="F123" s="2"/>
      <c r="G123" s="2">
        <f>ROUND(E123*F123,2)</f>
        <v>0</v>
      </c>
      <c r="I123" s="2">
        <v>20.32</v>
      </c>
    </row>
    <row r="124" spans="1:9">
      <c r="A124" s="1" t="s">
        <v>1060</v>
      </c>
      <c r="B124" s="1" t="s">
        <v>142</v>
      </c>
      <c r="C124" s="496" t="s">
        <v>114</v>
      </c>
      <c r="D124" s="496"/>
      <c r="E124" s="496"/>
      <c r="F124" s="496"/>
      <c r="G124" s="496"/>
      <c r="I124" s="16"/>
    </row>
    <row r="125" spans="1:9">
      <c r="A125" s="399" t="s">
        <v>1061</v>
      </c>
      <c r="B125" s="1" t="s">
        <v>413</v>
      </c>
      <c r="C125" s="6" t="s">
        <v>464</v>
      </c>
      <c r="D125" s="1" t="s">
        <v>397</v>
      </c>
      <c r="E125" s="19">
        <v>1961</v>
      </c>
      <c r="F125" s="2"/>
      <c r="G125" s="2">
        <f>ROUND(E125*F125,2)</f>
        <v>0</v>
      </c>
      <c r="I125" s="2">
        <v>41.45</v>
      </c>
    </row>
    <row r="126" spans="1:9">
      <c r="A126" s="1"/>
      <c r="B126" s="5" t="s">
        <v>425</v>
      </c>
      <c r="C126" s="514" t="s">
        <v>426</v>
      </c>
      <c r="D126" s="514"/>
      <c r="E126" s="514"/>
      <c r="F126" s="514"/>
      <c r="G126" s="514"/>
      <c r="I126" s="16"/>
    </row>
    <row r="127" spans="1:9">
      <c r="A127" s="491" t="s">
        <v>1062</v>
      </c>
      <c r="B127" s="491" t="s">
        <v>427</v>
      </c>
      <c r="C127" s="495" t="s">
        <v>941</v>
      </c>
      <c r="D127" s="495"/>
      <c r="E127" s="495"/>
      <c r="F127" s="495"/>
      <c r="G127" s="495"/>
      <c r="I127" s="16"/>
    </row>
    <row r="128" spans="1:9">
      <c r="A128" s="491"/>
      <c r="B128" s="491"/>
      <c r="C128" s="8" t="s">
        <v>366</v>
      </c>
      <c r="D128" s="1" t="s">
        <v>419</v>
      </c>
      <c r="E128" s="1">
        <v>1</v>
      </c>
      <c r="F128" s="2"/>
      <c r="G128" s="2">
        <f>ROUND(E128*F128,2)</f>
        <v>0</v>
      </c>
      <c r="I128" s="2" t="e">
        <f>Kanalizacja!#REF!</f>
        <v>#REF!</v>
      </c>
    </row>
    <row r="129" spans="1:10">
      <c r="A129" s="491">
        <v>27</v>
      </c>
      <c r="B129" s="491" t="s">
        <v>427</v>
      </c>
      <c r="C129" s="496" t="s">
        <v>428</v>
      </c>
      <c r="D129" s="496"/>
      <c r="E129" s="496"/>
      <c r="F129" s="496"/>
      <c r="G129" s="496"/>
      <c r="I129" s="16"/>
    </row>
    <row r="130" spans="1:10">
      <c r="A130" s="491"/>
      <c r="B130" s="491"/>
      <c r="C130" s="20" t="s">
        <v>465</v>
      </c>
      <c r="D130" s="1" t="s">
        <v>398</v>
      </c>
      <c r="E130" s="19">
        <v>3230</v>
      </c>
      <c r="F130" s="2"/>
      <c r="G130" s="2"/>
      <c r="I130" s="2">
        <v>32.83</v>
      </c>
    </row>
    <row r="131" spans="1:10">
      <c r="A131" s="492" t="s">
        <v>111</v>
      </c>
      <c r="B131" s="493"/>
      <c r="C131" s="493"/>
      <c r="D131" s="493"/>
      <c r="E131" s="493"/>
      <c r="F131" s="494"/>
      <c r="G131" s="50"/>
      <c r="I131" s="16"/>
      <c r="J131" s="50" t="e">
        <f>SUM(G6:G130)-#REF!-#REF!-G66-#REF!-G79-G98-G99-G125</f>
        <v>#REF!</v>
      </c>
    </row>
    <row r="132" spans="1:10">
      <c r="A132" s="9"/>
      <c r="B132" s="9"/>
      <c r="C132" s="10"/>
      <c r="D132" s="11"/>
      <c r="E132" s="11"/>
      <c r="F132" s="12"/>
      <c r="G132" s="12"/>
      <c r="I132" s="12"/>
    </row>
    <row r="133" spans="1:10">
      <c r="A133" s="515" t="s">
        <v>284</v>
      </c>
      <c r="B133" s="515"/>
      <c r="C133" s="515"/>
      <c r="D133" s="515"/>
      <c r="E133" s="515"/>
      <c r="F133" s="515"/>
      <c r="G133" s="515"/>
      <c r="I133" s="16"/>
    </row>
    <row r="134" spans="1:10">
      <c r="A134" s="32" t="s">
        <v>407</v>
      </c>
      <c r="B134" s="495" t="s">
        <v>153</v>
      </c>
      <c r="C134" s="495"/>
      <c r="D134" s="495"/>
      <c r="E134" s="495"/>
      <c r="F134" s="495"/>
      <c r="G134" s="33">
        <v>0</v>
      </c>
      <c r="I134" s="16"/>
      <c r="J134" s="68" t="e">
        <f>#REF!</f>
        <v>#REF!</v>
      </c>
    </row>
    <row r="135" spans="1:10">
      <c r="A135" s="32" t="s">
        <v>408</v>
      </c>
      <c r="B135" s="495" t="s">
        <v>279</v>
      </c>
      <c r="C135" s="495"/>
      <c r="D135" s="495"/>
      <c r="E135" s="495"/>
      <c r="F135" s="495"/>
      <c r="G135" s="33">
        <f>F11</f>
        <v>0</v>
      </c>
      <c r="I135" s="16"/>
      <c r="J135" s="68"/>
    </row>
    <row r="136" spans="1:10">
      <c r="A136" s="32" t="s">
        <v>409</v>
      </c>
      <c r="B136" s="495" t="s">
        <v>285</v>
      </c>
      <c r="C136" s="495"/>
      <c r="D136" s="495"/>
      <c r="E136" s="495"/>
      <c r="F136" s="495"/>
      <c r="G136" s="33">
        <f>G131-G134-G137-G138-G139-G140-G141-G11</f>
        <v>0</v>
      </c>
      <c r="I136" s="16"/>
      <c r="J136" s="68" t="e">
        <f>#REF!</f>
        <v>#REF!</v>
      </c>
    </row>
    <row r="137" spans="1:10">
      <c r="A137" s="32" t="s">
        <v>410</v>
      </c>
      <c r="B137" s="495" t="s">
        <v>365</v>
      </c>
      <c r="C137" s="495"/>
      <c r="D137" s="495"/>
      <c r="E137" s="495"/>
      <c r="F137" s="495"/>
      <c r="G137" s="33">
        <f>G45</f>
        <v>0</v>
      </c>
      <c r="I137" s="16"/>
      <c r="J137" s="68" t="e">
        <f>#REF!</f>
        <v>#REF!</v>
      </c>
    </row>
    <row r="138" spans="1:10">
      <c r="A138" s="32" t="s">
        <v>445</v>
      </c>
      <c r="B138" s="497" t="s">
        <v>368</v>
      </c>
      <c r="C138" s="497"/>
      <c r="D138" s="497"/>
      <c r="E138" s="497"/>
      <c r="F138" s="497"/>
      <c r="G138" s="33">
        <f>G47</f>
        <v>0</v>
      </c>
      <c r="I138" s="16"/>
      <c r="J138" s="68" t="e">
        <f>#REF!</f>
        <v>#REF!</v>
      </c>
    </row>
    <row r="139" spans="1:10">
      <c r="A139" s="32" t="s">
        <v>446</v>
      </c>
      <c r="B139" s="497" t="s">
        <v>860</v>
      </c>
      <c r="C139" s="497"/>
      <c r="D139" s="497"/>
      <c r="E139" s="497"/>
      <c r="F139" s="497"/>
      <c r="G139" s="33">
        <f>G49</f>
        <v>0</v>
      </c>
      <c r="I139" s="16"/>
      <c r="J139" s="68" t="e">
        <f>#REF!</f>
        <v>#REF!</v>
      </c>
    </row>
    <row r="140" spans="1:10">
      <c r="A140" s="32" t="s">
        <v>447</v>
      </c>
      <c r="B140" s="495" t="s">
        <v>361</v>
      </c>
      <c r="C140" s="495"/>
      <c r="D140" s="495"/>
      <c r="E140" s="495"/>
      <c r="F140" s="495"/>
      <c r="G140" s="33">
        <f>G63</f>
        <v>0</v>
      </c>
      <c r="I140" s="16"/>
      <c r="J140" s="68" t="e">
        <f>#REF!</f>
        <v>#REF!</v>
      </c>
    </row>
    <row r="141" spans="1:10">
      <c r="A141" s="32" t="s">
        <v>448</v>
      </c>
      <c r="B141" s="496" t="s">
        <v>286</v>
      </c>
      <c r="C141" s="496"/>
      <c r="D141" s="496"/>
      <c r="E141" s="496"/>
      <c r="F141" s="496"/>
      <c r="G141" s="33">
        <f>G118</f>
        <v>0</v>
      </c>
      <c r="I141" s="16"/>
      <c r="J141" s="68" t="e">
        <f>#REF!</f>
        <v>#REF!</v>
      </c>
    </row>
    <row r="142" spans="1:10">
      <c r="A142" s="492" t="s">
        <v>1072</v>
      </c>
      <c r="B142" s="493"/>
      <c r="C142" s="493"/>
      <c r="D142" s="493"/>
      <c r="E142" s="493"/>
      <c r="F142" s="494"/>
      <c r="G142" s="33">
        <f>G131</f>
        <v>0</v>
      </c>
      <c r="I142" s="16"/>
      <c r="J142" s="68" t="e">
        <f>SUM(J136:J141)</f>
        <v>#REF!</v>
      </c>
    </row>
    <row r="143" spans="1:10">
      <c r="A143" s="26"/>
      <c r="B143" s="26"/>
      <c r="C143" s="27"/>
      <c r="D143" s="28"/>
      <c r="E143" s="29"/>
      <c r="F143" s="30"/>
      <c r="G143" s="31"/>
      <c r="I143" s="30"/>
    </row>
    <row r="144" spans="1:10">
      <c r="D144" s="13"/>
      <c r="E144" s="21"/>
      <c r="F144" s="14"/>
      <c r="I144" s="14"/>
    </row>
    <row r="145" spans="1:9">
      <c r="A145" s="13"/>
      <c r="B145" s="13"/>
      <c r="C145" s="15"/>
      <c r="D145" s="13"/>
      <c r="E145" s="21"/>
      <c r="F145" s="14"/>
      <c r="I145" s="14"/>
    </row>
    <row r="146" spans="1:9">
      <c r="A146" s="13"/>
      <c r="B146" s="13"/>
      <c r="C146" s="15"/>
      <c r="D146" s="13"/>
      <c r="E146" s="21"/>
      <c r="F146" s="14"/>
      <c r="I146" s="14"/>
    </row>
    <row r="147" spans="1:9">
      <c r="A147" s="13"/>
      <c r="B147" s="13"/>
      <c r="C147" s="15"/>
      <c r="D147" s="13"/>
      <c r="E147" s="21"/>
      <c r="F147" s="14"/>
      <c r="I147" s="14"/>
    </row>
    <row r="148" spans="1:9">
      <c r="A148" s="13"/>
      <c r="B148" s="13"/>
      <c r="C148" s="15"/>
      <c r="D148" s="13"/>
      <c r="E148" s="21"/>
      <c r="F148" s="14"/>
      <c r="I148" s="14"/>
    </row>
    <row r="149" spans="1:9">
      <c r="A149" s="13"/>
      <c r="B149" s="13"/>
      <c r="C149" s="15"/>
      <c r="D149" s="13"/>
      <c r="E149" s="21"/>
      <c r="F149" s="14"/>
      <c r="I149" s="14"/>
    </row>
    <row r="150" spans="1:9">
      <c r="A150" s="13"/>
      <c r="B150" s="13"/>
      <c r="C150" s="15"/>
      <c r="D150" s="13"/>
      <c r="E150" s="21"/>
      <c r="F150" s="14"/>
      <c r="I150" s="14"/>
    </row>
    <row r="151" spans="1:9">
      <c r="A151" s="13"/>
      <c r="B151" s="13"/>
      <c r="C151" s="15"/>
      <c r="D151" s="13"/>
      <c r="E151" s="21"/>
      <c r="F151" s="14"/>
      <c r="I151" s="14"/>
    </row>
    <row r="152" spans="1:9">
      <c r="A152" s="13"/>
      <c r="B152" s="13"/>
      <c r="C152" s="15"/>
      <c r="D152" s="13"/>
      <c r="E152" s="21"/>
      <c r="F152" s="14"/>
      <c r="I152" s="14"/>
    </row>
    <row r="153" spans="1:9">
      <c r="A153" s="13"/>
      <c r="B153" s="13"/>
      <c r="C153" s="15"/>
      <c r="D153" s="13"/>
      <c r="E153" s="21"/>
      <c r="F153" s="14"/>
      <c r="I153" s="14"/>
    </row>
    <row r="154" spans="1:9">
      <c r="A154" s="13"/>
      <c r="B154" s="13"/>
      <c r="C154" s="15"/>
      <c r="D154" s="13"/>
      <c r="E154" s="21"/>
      <c r="F154" s="14"/>
      <c r="I154" s="14"/>
    </row>
    <row r="155" spans="1:9">
      <c r="A155" s="13"/>
      <c r="B155" s="13"/>
      <c r="C155" s="15"/>
      <c r="D155" s="13"/>
      <c r="E155" s="21"/>
      <c r="F155" s="14"/>
      <c r="I155" s="14"/>
    </row>
    <row r="156" spans="1:9">
      <c r="A156" s="13"/>
      <c r="B156" s="13"/>
      <c r="C156" s="15"/>
      <c r="D156" s="13"/>
      <c r="E156" s="21"/>
      <c r="F156" s="14"/>
      <c r="I156" s="14"/>
    </row>
    <row r="157" spans="1:9">
      <c r="A157" s="13"/>
      <c r="B157" s="13"/>
      <c r="C157" s="15"/>
      <c r="D157" s="13"/>
      <c r="E157" s="21"/>
      <c r="F157" s="14"/>
      <c r="I157" s="14"/>
    </row>
  </sheetData>
  <mergeCells count="87">
    <mergeCell ref="C124:G124"/>
    <mergeCell ref="A62:A63"/>
    <mergeCell ref="C88:G88"/>
    <mergeCell ref="B134:F134"/>
    <mergeCell ref="B139:F139"/>
    <mergeCell ref="C65:G65"/>
    <mergeCell ref="C76:G76"/>
    <mergeCell ref="C100:G100"/>
    <mergeCell ref="C85:G85"/>
    <mergeCell ref="C90:G90"/>
    <mergeCell ref="C80:G80"/>
    <mergeCell ref="C126:G126"/>
    <mergeCell ref="C129:G129"/>
    <mergeCell ref="A133:G133"/>
    <mergeCell ref="A129:A130"/>
    <mergeCell ref="C127:G127"/>
    <mergeCell ref="C21:G21"/>
    <mergeCell ref="A12:G12"/>
    <mergeCell ref="A19:A20"/>
    <mergeCell ref="B19:B20"/>
    <mergeCell ref="C64:G64"/>
    <mergeCell ref="C61:G61"/>
    <mergeCell ref="B48:B49"/>
    <mergeCell ref="C48:G48"/>
    <mergeCell ref="C50:G50"/>
    <mergeCell ref="B62:B63"/>
    <mergeCell ref="C62:G62"/>
    <mergeCell ref="C51:G51"/>
    <mergeCell ref="A48:A49"/>
    <mergeCell ref="A46:A47"/>
    <mergeCell ref="C23:G23"/>
    <mergeCell ref="A44:A45"/>
    <mergeCell ref="B44:B45"/>
    <mergeCell ref="C44:G44"/>
    <mergeCell ref="B46:B47"/>
    <mergeCell ref="C46:G46"/>
    <mergeCell ref="A117:A118"/>
    <mergeCell ref="B117:B118"/>
    <mergeCell ref="C120:G120"/>
    <mergeCell ref="C97:G97"/>
    <mergeCell ref="C91:G91"/>
    <mergeCell ref="C103:G103"/>
    <mergeCell ref="C107:G107"/>
    <mergeCell ref="C117:G117"/>
    <mergeCell ref="C119:G119"/>
    <mergeCell ref="A13:A14"/>
    <mergeCell ref="C19:G19"/>
    <mergeCell ref="G13:G14"/>
    <mergeCell ref="I13:I14"/>
    <mergeCell ref="D13:E13"/>
    <mergeCell ref="B13:B14"/>
    <mergeCell ref="C13:C14"/>
    <mergeCell ref="C15:G15"/>
    <mergeCell ref="F13:F14"/>
    <mergeCell ref="A6:G6"/>
    <mergeCell ref="A7:A8"/>
    <mergeCell ref="B7:B8"/>
    <mergeCell ref="C7:C8"/>
    <mergeCell ref="D7:E7"/>
    <mergeCell ref="I7:I8"/>
    <mergeCell ref="C9:G9"/>
    <mergeCell ref="A10:A11"/>
    <mergeCell ref="B10:B11"/>
    <mergeCell ref="C10:G10"/>
    <mergeCell ref="F7:F8"/>
    <mergeCell ref="G7:G8"/>
    <mergeCell ref="B129:B130"/>
    <mergeCell ref="B127:B128"/>
    <mergeCell ref="A127:A128"/>
    <mergeCell ref="A142:F142"/>
    <mergeCell ref="B136:F136"/>
    <mergeCell ref="B137:F137"/>
    <mergeCell ref="A131:F131"/>
    <mergeCell ref="B140:F140"/>
    <mergeCell ref="B135:F135"/>
    <mergeCell ref="B141:F141"/>
    <mergeCell ref="B138:F138"/>
    <mergeCell ref="A1:G1"/>
    <mergeCell ref="G3:G4"/>
    <mergeCell ref="C5:G5"/>
    <mergeCell ref="A2:G2"/>
    <mergeCell ref="I3:I4"/>
    <mergeCell ref="C3:C4"/>
    <mergeCell ref="D3:E3"/>
    <mergeCell ref="A3:A4"/>
    <mergeCell ref="F3:F4"/>
    <mergeCell ref="B3:B4"/>
  </mergeCells>
  <phoneticPr fontId="2" type="noConversion"/>
  <pageMargins left="1.0236220472440944" right="0.39370078740157483" top="0.98425196850393704" bottom="0.98425196850393704" header="0.51181102362204722" footer="0.51181102362204722"/>
  <pageSetup paperSize="9" scale="76" firstPageNumber="0" fitToHeight="0" orientation="portrait" cellComments="asDisplayed" r:id="rId1"/>
  <headerFooter alignWithMargins="0">
    <oddHeader xml:space="preserve">&amp;R </oddHeader>
    <oddFooter>&amp;Rstr. &amp;P</oddFooter>
  </headerFooter>
  <rowBreaks count="1" manualBreakCount="1">
    <brk id="13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4"/>
  <sheetViews>
    <sheetView view="pageBreakPreview" topLeftCell="A49" zoomScaleNormal="100" zoomScaleSheetLayoutView="100" workbookViewId="0">
      <selection activeCell="G84" sqref="G84"/>
    </sheetView>
  </sheetViews>
  <sheetFormatPr defaultColWidth="9" defaultRowHeight="12.75"/>
  <cols>
    <col min="1" max="1" width="3.7109375" style="203" customWidth="1"/>
    <col min="2" max="2" width="11.42578125" style="203" customWidth="1"/>
    <col min="3" max="3" width="52.5703125" style="203" customWidth="1"/>
    <col min="4" max="4" width="6.140625" style="203" customWidth="1"/>
    <col min="5" max="5" width="6.42578125" style="203" customWidth="1"/>
    <col min="6" max="6" width="9.42578125" style="203" customWidth="1"/>
    <col min="7" max="7" width="10.42578125" style="203" customWidth="1"/>
    <col min="8" max="16384" width="9" style="203"/>
  </cols>
  <sheetData>
    <row r="1" spans="1:10">
      <c r="A1" s="531" t="s">
        <v>1073</v>
      </c>
      <c r="B1" s="531"/>
      <c r="C1" s="531"/>
      <c r="D1" s="531"/>
      <c r="E1" s="531"/>
      <c r="F1" s="531"/>
      <c r="G1" s="531"/>
    </row>
    <row r="2" spans="1:10">
      <c r="A2" s="202"/>
      <c r="B2" s="202"/>
      <c r="C2" s="202"/>
      <c r="D2" s="202"/>
      <c r="E2" s="202"/>
      <c r="F2" s="202"/>
      <c r="G2" s="202"/>
    </row>
    <row r="3" spans="1:10">
      <c r="A3" s="531"/>
      <c r="B3" s="531"/>
      <c r="C3" s="531"/>
      <c r="D3" s="531"/>
      <c r="E3" s="531"/>
      <c r="F3" s="531"/>
      <c r="G3" s="531"/>
    </row>
    <row r="4" spans="1:10">
      <c r="A4" s="384" t="s">
        <v>394</v>
      </c>
      <c r="B4" s="250" t="s">
        <v>163</v>
      </c>
      <c r="C4" s="385" t="s">
        <v>164</v>
      </c>
      <c r="D4" s="526" t="s">
        <v>165</v>
      </c>
      <c r="E4" s="525"/>
      <c r="F4" s="250" t="s">
        <v>487</v>
      </c>
      <c r="G4" s="250" t="s">
        <v>488</v>
      </c>
    </row>
    <row r="5" spans="1:10">
      <c r="A5" s="205"/>
      <c r="B5" s="204" t="s">
        <v>166</v>
      </c>
      <c r="C5" s="205" t="s">
        <v>167</v>
      </c>
      <c r="D5" s="206" t="s">
        <v>168</v>
      </c>
      <c r="E5" s="207" t="s">
        <v>486</v>
      </c>
      <c r="F5" s="207" t="s">
        <v>169</v>
      </c>
      <c r="G5" s="204" t="s">
        <v>403</v>
      </c>
    </row>
    <row r="6" spans="1:10">
      <c r="A6" s="346"/>
      <c r="B6" s="386" t="s">
        <v>403</v>
      </c>
      <c r="C6" s="372" t="s">
        <v>403</v>
      </c>
      <c r="D6" s="386"/>
      <c r="E6" s="347"/>
      <c r="F6" s="220" t="s">
        <v>489</v>
      </c>
      <c r="G6" s="387" t="s">
        <v>489</v>
      </c>
    </row>
    <row r="7" spans="1:10">
      <c r="A7" s="212"/>
      <c r="B7" s="213" t="s">
        <v>170</v>
      </c>
      <c r="C7" s="279" t="s">
        <v>412</v>
      </c>
      <c r="D7" s="280"/>
      <c r="E7" s="280"/>
      <c r="F7" s="280"/>
      <c r="G7" s="282"/>
    </row>
    <row r="8" spans="1:10" ht="24">
      <c r="A8" s="217">
        <v>1</v>
      </c>
      <c r="B8" s="218" t="s">
        <v>171</v>
      </c>
      <c r="C8" s="219" t="s">
        <v>172</v>
      </c>
      <c r="D8" s="220" t="s">
        <v>272</v>
      </c>
      <c r="E8" s="221">
        <v>70</v>
      </c>
      <c r="F8" s="222"/>
      <c r="G8" s="223"/>
    </row>
    <row r="9" spans="1:10" ht="24">
      <c r="A9" s="224">
        <v>2</v>
      </c>
      <c r="B9" s="218" t="s">
        <v>171</v>
      </c>
      <c r="C9" s="219" t="s">
        <v>173</v>
      </c>
      <c r="D9" s="220" t="s">
        <v>272</v>
      </c>
      <c r="E9" s="225">
        <v>59.2</v>
      </c>
      <c r="F9" s="226"/>
      <c r="G9" s="223"/>
    </row>
    <row r="10" spans="1:10">
      <c r="A10" s="227"/>
      <c r="B10" s="228" t="s">
        <v>174</v>
      </c>
      <c r="C10" s="229" t="s">
        <v>175</v>
      </c>
      <c r="D10" s="204"/>
      <c r="E10" s="208"/>
      <c r="F10" s="230"/>
      <c r="G10" s="231"/>
    </row>
    <row r="11" spans="1:10" ht="13.5">
      <c r="A11" s="232">
        <v>3</v>
      </c>
      <c r="B11" s="233"/>
      <c r="C11" s="234" t="s">
        <v>176</v>
      </c>
      <c r="D11" s="207" t="s">
        <v>273</v>
      </c>
      <c r="E11" s="235">
        <v>19.600000000000001</v>
      </c>
      <c r="F11" s="236"/>
      <c r="G11" s="237"/>
    </row>
    <row r="12" spans="1:10">
      <c r="A12" s="227"/>
      <c r="B12" s="238" t="s">
        <v>177</v>
      </c>
      <c r="C12" s="239" t="s">
        <v>178</v>
      </c>
      <c r="D12" s="240"/>
      <c r="E12" s="240"/>
      <c r="F12" s="226"/>
      <c r="G12" s="241"/>
      <c r="J12" s="242"/>
    </row>
    <row r="13" spans="1:10">
      <c r="A13" s="232">
        <v>4</v>
      </c>
      <c r="B13" s="238"/>
      <c r="C13" s="243" t="s">
        <v>179</v>
      </c>
      <c r="D13" s="240" t="s">
        <v>397</v>
      </c>
      <c r="E13" s="244">
        <v>24</v>
      </c>
      <c r="F13" s="245"/>
      <c r="G13" s="246"/>
    </row>
    <row r="14" spans="1:10" ht="13.5">
      <c r="A14" s="232">
        <v>5</v>
      </c>
      <c r="B14" s="238"/>
      <c r="C14" s="243" t="s">
        <v>180</v>
      </c>
      <c r="D14" s="247" t="s">
        <v>272</v>
      </c>
      <c r="E14" s="248">
        <v>135.80000000000001</v>
      </c>
      <c r="F14" s="249"/>
      <c r="G14" s="237"/>
    </row>
    <row r="15" spans="1:10" ht="13.5">
      <c r="A15" s="232">
        <v>6</v>
      </c>
      <c r="B15" s="238"/>
      <c r="C15" s="243" t="s">
        <v>181</v>
      </c>
      <c r="D15" s="247" t="s">
        <v>272</v>
      </c>
      <c r="E15" s="248">
        <v>132.1</v>
      </c>
      <c r="F15" s="249"/>
      <c r="G15" s="237"/>
    </row>
    <row r="16" spans="1:10" ht="13.5">
      <c r="A16" s="232">
        <v>7</v>
      </c>
      <c r="B16" s="238"/>
      <c r="C16" s="229" t="s">
        <v>182</v>
      </c>
      <c r="D16" s="240" t="s">
        <v>272</v>
      </c>
      <c r="E16" s="244">
        <v>67.5</v>
      </c>
      <c r="F16" s="245"/>
      <c r="G16" s="237"/>
    </row>
    <row r="17" spans="1:9" ht="13.5">
      <c r="A17" s="232">
        <v>8</v>
      </c>
      <c r="B17" s="238"/>
      <c r="C17" s="229" t="s">
        <v>183</v>
      </c>
      <c r="D17" s="250" t="s">
        <v>272</v>
      </c>
      <c r="E17" s="251">
        <v>176.7</v>
      </c>
      <c r="F17" s="252"/>
      <c r="G17" s="237"/>
    </row>
    <row r="18" spans="1:9" ht="13.5">
      <c r="A18" s="232">
        <v>9</v>
      </c>
      <c r="B18" s="238"/>
      <c r="C18" s="229" t="s">
        <v>184</v>
      </c>
      <c r="D18" s="250" t="s">
        <v>272</v>
      </c>
      <c r="E18" s="251">
        <v>21.5</v>
      </c>
      <c r="F18" s="252"/>
      <c r="G18" s="237"/>
    </row>
    <row r="19" spans="1:9">
      <c r="A19" s="232">
        <v>10</v>
      </c>
      <c r="B19" s="238"/>
      <c r="C19" s="229" t="s">
        <v>185</v>
      </c>
      <c r="D19" s="250" t="s">
        <v>397</v>
      </c>
      <c r="E19" s="251">
        <v>36.200000000000003</v>
      </c>
      <c r="F19" s="252"/>
      <c r="G19" s="237"/>
      <c r="I19" s="203" t="s">
        <v>186</v>
      </c>
    </row>
    <row r="20" spans="1:9" ht="13.5">
      <c r="A20" s="232">
        <v>11</v>
      </c>
      <c r="B20" s="253"/>
      <c r="C20" s="229" t="s">
        <v>187</v>
      </c>
      <c r="D20" s="210" t="s">
        <v>274</v>
      </c>
      <c r="E20" s="211">
        <v>78.099999999999994</v>
      </c>
      <c r="F20" s="226"/>
      <c r="G20" s="237"/>
    </row>
    <row r="21" spans="1:9">
      <c r="A21" s="523" t="s">
        <v>188</v>
      </c>
      <c r="B21" s="527"/>
      <c r="C21" s="527"/>
      <c r="D21" s="527"/>
      <c r="E21" s="527"/>
      <c r="F21" s="527"/>
      <c r="G21" s="246"/>
    </row>
    <row r="22" spans="1:9">
      <c r="A22" s="254"/>
      <c r="B22" s="255" t="s">
        <v>189</v>
      </c>
      <c r="C22" s="256" t="s">
        <v>400</v>
      </c>
      <c r="D22" s="257"/>
      <c r="E22" s="257"/>
      <c r="F22" s="258"/>
      <c r="G22" s="259"/>
    </row>
    <row r="23" spans="1:9" ht="13.5">
      <c r="A23" s="260">
        <v>12</v>
      </c>
      <c r="B23" s="261" t="s">
        <v>190</v>
      </c>
      <c r="C23" s="262" t="s">
        <v>191</v>
      </c>
      <c r="D23" s="210" t="s">
        <v>272</v>
      </c>
      <c r="E23" s="263">
        <v>54</v>
      </c>
      <c r="F23" s="222"/>
      <c r="G23" s="237"/>
    </row>
    <row r="24" spans="1:9" ht="13.5">
      <c r="A24" s="260">
        <v>13</v>
      </c>
      <c r="B24" s="264" t="s">
        <v>192</v>
      </c>
      <c r="C24" s="265" t="s">
        <v>193</v>
      </c>
      <c r="D24" s="211" t="s">
        <v>272</v>
      </c>
      <c r="E24" s="266">
        <v>54</v>
      </c>
      <c r="F24" s="267"/>
      <c r="G24" s="268"/>
    </row>
    <row r="25" spans="1:9">
      <c r="A25" s="523" t="s">
        <v>194</v>
      </c>
      <c r="B25" s="527"/>
      <c r="C25" s="527"/>
      <c r="D25" s="527"/>
      <c r="E25" s="527"/>
      <c r="F25" s="527"/>
      <c r="G25" s="269"/>
    </row>
    <row r="26" spans="1:9">
      <c r="A26" s="212"/>
      <c r="B26" s="213" t="s">
        <v>195</v>
      </c>
      <c r="C26" s="214" t="s">
        <v>196</v>
      </c>
      <c r="D26" s="215"/>
      <c r="E26" s="215"/>
      <c r="F26" s="215"/>
      <c r="G26" s="216"/>
    </row>
    <row r="27" spans="1:9" ht="13.5">
      <c r="A27" s="209">
        <v>14</v>
      </c>
      <c r="B27" s="270" t="s">
        <v>197</v>
      </c>
      <c r="C27" s="233" t="s">
        <v>198</v>
      </c>
      <c r="D27" s="271" t="s">
        <v>272</v>
      </c>
      <c r="E27" s="272">
        <v>70</v>
      </c>
      <c r="F27" s="249"/>
      <c r="G27" s="237"/>
    </row>
    <row r="28" spans="1:9" ht="13.5">
      <c r="A28" s="209">
        <v>15</v>
      </c>
      <c r="B28" s="233"/>
      <c r="C28" s="261" t="s">
        <v>199</v>
      </c>
      <c r="D28" s="273" t="s">
        <v>272</v>
      </c>
      <c r="E28" s="274">
        <v>42.9</v>
      </c>
      <c r="F28" s="245"/>
      <c r="G28" s="246"/>
    </row>
    <row r="29" spans="1:9">
      <c r="A29" s="523" t="s">
        <v>200</v>
      </c>
      <c r="B29" s="527"/>
      <c r="C29" s="527"/>
      <c r="D29" s="527"/>
      <c r="E29" s="527"/>
      <c r="F29" s="527"/>
      <c r="G29" s="246"/>
    </row>
    <row r="30" spans="1:9">
      <c r="A30" s="212"/>
      <c r="B30" s="213" t="s">
        <v>201</v>
      </c>
      <c r="C30" s="214" t="s">
        <v>402</v>
      </c>
      <c r="D30" s="215"/>
      <c r="E30" s="215"/>
      <c r="F30" s="215"/>
      <c r="G30" s="216"/>
      <c r="H30" s="275"/>
    </row>
    <row r="31" spans="1:9" ht="24">
      <c r="A31" s="276">
        <v>16</v>
      </c>
      <c r="B31" s="277" t="s">
        <v>202</v>
      </c>
      <c r="C31" s="278" t="s">
        <v>203</v>
      </c>
      <c r="D31" s="273" t="s">
        <v>397</v>
      </c>
      <c r="E31" s="272">
        <v>28.6</v>
      </c>
      <c r="F31" s="249"/>
      <c r="G31" s="237"/>
      <c r="H31" s="275"/>
    </row>
    <row r="32" spans="1:9">
      <c r="A32" s="523" t="s">
        <v>200</v>
      </c>
      <c r="B32" s="527"/>
      <c r="C32" s="527"/>
      <c r="D32" s="527"/>
      <c r="E32" s="527"/>
      <c r="F32" s="527"/>
      <c r="G32" s="246"/>
      <c r="H32" s="275"/>
    </row>
    <row r="33" spans="1:9">
      <c r="A33" s="212"/>
      <c r="B33" s="213" t="s">
        <v>204</v>
      </c>
      <c r="C33" s="279" t="s">
        <v>205</v>
      </c>
      <c r="D33" s="280"/>
      <c r="E33" s="280"/>
      <c r="F33" s="281"/>
      <c r="G33" s="282"/>
    </row>
    <row r="34" spans="1:9">
      <c r="A34" s="283"/>
      <c r="B34" s="284" t="s">
        <v>206</v>
      </c>
      <c r="C34" s="285" t="s">
        <v>207</v>
      </c>
      <c r="D34" s="286"/>
      <c r="E34" s="286"/>
      <c r="F34" s="287"/>
      <c r="G34" s="288"/>
    </row>
    <row r="35" spans="1:9">
      <c r="A35" s="227">
        <v>17</v>
      </c>
      <c r="B35" s="238" t="s">
        <v>208</v>
      </c>
      <c r="C35" s="289" t="s">
        <v>209</v>
      </c>
      <c r="D35" s="207"/>
      <c r="E35" s="207"/>
      <c r="F35" s="236"/>
      <c r="G35" s="290"/>
    </row>
    <row r="36" spans="1:9" ht="13.5">
      <c r="A36" s="291"/>
      <c r="B36" s="253"/>
      <c r="C36" s="292" t="s">
        <v>210</v>
      </c>
      <c r="D36" s="247" t="s">
        <v>273</v>
      </c>
      <c r="E36" s="247">
        <v>43.4</v>
      </c>
      <c r="F36" s="249"/>
      <c r="G36" s="237"/>
      <c r="I36" s="203" t="s">
        <v>211</v>
      </c>
    </row>
    <row r="37" spans="1:9" ht="13.5">
      <c r="A37" s="232">
        <v>18</v>
      </c>
      <c r="B37" s="270" t="s">
        <v>212</v>
      </c>
      <c r="C37" s="293" t="s">
        <v>213</v>
      </c>
      <c r="D37" s="210" t="s">
        <v>273</v>
      </c>
      <c r="E37" s="294">
        <v>41</v>
      </c>
      <c r="F37" s="226"/>
      <c r="G37" s="246"/>
    </row>
    <row r="38" spans="1:9" ht="24">
      <c r="A38" s="295">
        <v>19</v>
      </c>
      <c r="B38" s="253"/>
      <c r="C38" s="296" t="s">
        <v>214</v>
      </c>
      <c r="D38" s="247" t="s">
        <v>273</v>
      </c>
      <c r="E38" s="247">
        <v>8.9</v>
      </c>
      <c r="F38" s="249"/>
      <c r="G38" s="237"/>
    </row>
    <row r="39" spans="1:9">
      <c r="A39" s="523" t="s">
        <v>215</v>
      </c>
      <c r="B39" s="524"/>
      <c r="C39" s="524"/>
      <c r="D39" s="524"/>
      <c r="E39" s="524"/>
      <c r="F39" s="525"/>
      <c r="G39" s="297"/>
    </row>
    <row r="40" spans="1:9">
      <c r="A40" s="298"/>
      <c r="B40" s="255" t="s">
        <v>216</v>
      </c>
      <c r="C40" s="214" t="s">
        <v>217</v>
      </c>
      <c r="D40" s="215"/>
      <c r="E40" s="215"/>
      <c r="F40" s="258"/>
      <c r="G40" s="216"/>
    </row>
    <row r="41" spans="1:9">
      <c r="A41" s="299"/>
      <c r="B41" s="284" t="s">
        <v>218</v>
      </c>
      <c r="C41" s="285" t="s">
        <v>219</v>
      </c>
      <c r="D41" s="300"/>
      <c r="E41" s="300"/>
      <c r="F41" s="301"/>
      <c r="G41" s="302"/>
    </row>
    <row r="42" spans="1:9">
      <c r="A42" s="209">
        <v>20</v>
      </c>
      <c r="B42" s="261" t="s">
        <v>220</v>
      </c>
      <c r="C42" s="289" t="s">
        <v>221</v>
      </c>
      <c r="D42" s="204" t="s">
        <v>222</v>
      </c>
      <c r="E42" s="208">
        <v>2283</v>
      </c>
      <c r="F42" s="303"/>
      <c r="G42" s="246"/>
      <c r="I42" s="203" t="s">
        <v>223</v>
      </c>
    </row>
    <row r="43" spans="1:9">
      <c r="A43" s="523" t="s">
        <v>188</v>
      </c>
      <c r="B43" s="524"/>
      <c r="C43" s="524"/>
      <c r="D43" s="524"/>
      <c r="E43" s="524"/>
      <c r="F43" s="525"/>
      <c r="G43" s="297"/>
      <c r="I43" s="304"/>
    </row>
    <row r="44" spans="1:9">
      <c r="A44" s="212"/>
      <c r="B44" s="213" t="s">
        <v>224</v>
      </c>
      <c r="C44" s="214" t="s">
        <v>225</v>
      </c>
      <c r="D44" s="215"/>
      <c r="E44" s="215"/>
      <c r="F44" s="258"/>
      <c r="G44" s="216"/>
    </row>
    <row r="45" spans="1:9">
      <c r="A45" s="283"/>
      <c r="B45" s="284" t="s">
        <v>226</v>
      </c>
      <c r="C45" s="285" t="s">
        <v>227</v>
      </c>
      <c r="D45" s="286"/>
      <c r="E45" s="286"/>
      <c r="F45" s="287"/>
      <c r="G45" s="288"/>
    </row>
    <row r="46" spans="1:9" ht="13.5">
      <c r="A46" s="305">
        <v>21</v>
      </c>
      <c r="B46" s="306"/>
      <c r="C46" s="307" t="s">
        <v>228</v>
      </c>
      <c r="D46" s="220" t="s">
        <v>273</v>
      </c>
      <c r="E46" s="263">
        <v>25.6</v>
      </c>
      <c r="F46" s="222"/>
      <c r="G46" s="237"/>
      <c r="I46" s="203" t="s">
        <v>229</v>
      </c>
    </row>
    <row r="47" spans="1:9">
      <c r="A47" s="308"/>
      <c r="B47" s="309" t="s">
        <v>230</v>
      </c>
      <c r="C47" s="310" t="s">
        <v>231</v>
      </c>
      <c r="D47" s="311"/>
      <c r="E47" s="311"/>
      <c r="F47" s="312"/>
      <c r="G47" s="313"/>
    </row>
    <row r="48" spans="1:9" ht="24">
      <c r="A48" s="314">
        <v>22</v>
      </c>
      <c r="B48" s="315" t="s">
        <v>230</v>
      </c>
      <c r="C48" s="316" t="s">
        <v>232</v>
      </c>
      <c r="D48" s="317" t="s">
        <v>273</v>
      </c>
      <c r="E48" s="318">
        <v>0.8</v>
      </c>
      <c r="F48" s="319"/>
      <c r="G48" s="320"/>
      <c r="I48" s="203" t="s">
        <v>233</v>
      </c>
    </row>
    <row r="49" spans="1:7">
      <c r="A49" s="523" t="s">
        <v>188</v>
      </c>
      <c r="B49" s="524"/>
      <c r="C49" s="524"/>
      <c r="D49" s="524"/>
      <c r="E49" s="524"/>
      <c r="F49" s="525"/>
      <c r="G49" s="321"/>
    </row>
    <row r="50" spans="1:7">
      <c r="A50" s="254"/>
      <c r="B50" s="255" t="s">
        <v>234</v>
      </c>
      <c r="C50" s="214" t="s">
        <v>235</v>
      </c>
      <c r="D50" s="215"/>
      <c r="E50" s="215"/>
      <c r="F50" s="258"/>
      <c r="G50" s="216"/>
    </row>
    <row r="51" spans="1:7" ht="13.5">
      <c r="A51" s="260">
        <v>23</v>
      </c>
      <c r="B51" s="322" t="s">
        <v>236</v>
      </c>
      <c r="C51" s="323" t="s">
        <v>237</v>
      </c>
      <c r="D51" s="210" t="s">
        <v>272</v>
      </c>
      <c r="E51" s="324">
        <v>55.8</v>
      </c>
      <c r="F51" s="325"/>
      <c r="G51" s="326"/>
    </row>
    <row r="52" spans="1:7" ht="13.5">
      <c r="A52" s="209">
        <v>24</v>
      </c>
      <c r="B52" s="228" t="s">
        <v>238</v>
      </c>
      <c r="C52" s="293" t="s">
        <v>239</v>
      </c>
      <c r="D52" s="220" t="s">
        <v>272</v>
      </c>
      <c r="E52" s="327">
        <v>173</v>
      </c>
      <c r="F52" s="328"/>
      <c r="G52" s="329"/>
    </row>
    <row r="53" spans="1:7" ht="24">
      <c r="A53" s="295">
        <v>25</v>
      </c>
      <c r="B53" s="330" t="s">
        <v>240</v>
      </c>
      <c r="C53" s="239" t="s">
        <v>241</v>
      </c>
      <c r="D53" s="204" t="s">
        <v>272</v>
      </c>
      <c r="E53" s="331">
        <v>88.6</v>
      </c>
      <c r="F53" s="332"/>
      <c r="G53" s="326"/>
    </row>
    <row r="54" spans="1:7">
      <c r="A54" s="523" t="s">
        <v>188</v>
      </c>
      <c r="B54" s="524"/>
      <c r="C54" s="524"/>
      <c r="D54" s="524"/>
      <c r="E54" s="524"/>
      <c r="F54" s="525"/>
      <c r="G54" s="297"/>
    </row>
    <row r="55" spans="1:7">
      <c r="A55" s="254"/>
      <c r="B55" s="214" t="s">
        <v>242</v>
      </c>
      <c r="C55" s="214" t="s">
        <v>243</v>
      </c>
      <c r="D55" s="215"/>
      <c r="E55" s="215"/>
      <c r="F55" s="258"/>
      <c r="G55" s="216"/>
    </row>
    <row r="56" spans="1:7">
      <c r="A56" s="209">
        <v>26</v>
      </c>
      <c r="B56" s="228" t="s">
        <v>244</v>
      </c>
      <c r="C56" s="333" t="s">
        <v>245</v>
      </c>
      <c r="D56" s="204" t="s">
        <v>397</v>
      </c>
      <c r="E56" s="208">
        <v>30.34</v>
      </c>
      <c r="F56" s="332"/>
      <c r="G56" s="326"/>
    </row>
    <row r="57" spans="1:7" ht="13.5" thickBot="1">
      <c r="A57" s="528" t="s">
        <v>194</v>
      </c>
      <c r="B57" s="529"/>
      <c r="C57" s="529"/>
      <c r="D57" s="529"/>
      <c r="E57" s="529"/>
      <c r="F57" s="530"/>
      <c r="G57" s="334"/>
    </row>
    <row r="58" spans="1:7">
      <c r="A58" s="208"/>
      <c r="B58" s="335"/>
      <c r="C58" s="335"/>
      <c r="D58" s="335"/>
      <c r="E58" s="335"/>
      <c r="F58" s="335"/>
      <c r="G58" s="336"/>
    </row>
    <row r="59" spans="1:7">
      <c r="A59" s="208"/>
      <c r="B59" s="335"/>
      <c r="C59" s="335"/>
      <c r="D59" s="335"/>
      <c r="E59" s="335"/>
      <c r="F59" s="335"/>
      <c r="G59" s="336"/>
    </row>
    <row r="60" spans="1:7">
      <c r="A60" s="384" t="s">
        <v>394</v>
      </c>
      <c r="B60" s="250" t="s">
        <v>163</v>
      </c>
      <c r="C60" s="385" t="s">
        <v>164</v>
      </c>
      <c r="D60" s="526" t="s">
        <v>165</v>
      </c>
      <c r="E60" s="525"/>
      <c r="F60" s="250" t="s">
        <v>487</v>
      </c>
      <c r="G60" s="250" t="s">
        <v>488</v>
      </c>
    </row>
    <row r="61" spans="1:7">
      <c r="A61" s="205"/>
      <c r="B61" s="204" t="s">
        <v>166</v>
      </c>
      <c r="C61" s="205" t="s">
        <v>167</v>
      </c>
      <c r="D61" s="206" t="s">
        <v>168</v>
      </c>
      <c r="E61" s="207" t="s">
        <v>486</v>
      </c>
      <c r="F61" s="207" t="s">
        <v>169</v>
      </c>
      <c r="G61" s="204" t="s">
        <v>403</v>
      </c>
    </row>
    <row r="62" spans="1:7" ht="13.5" thickBot="1">
      <c r="A62" s="346"/>
      <c r="B62" s="386" t="s">
        <v>403</v>
      </c>
      <c r="C62" s="372" t="s">
        <v>403</v>
      </c>
      <c r="D62" s="386"/>
      <c r="E62" s="347"/>
      <c r="F62" s="220" t="s">
        <v>489</v>
      </c>
      <c r="G62" s="387" t="s">
        <v>489</v>
      </c>
    </row>
    <row r="63" spans="1:7">
      <c r="A63" s="337"/>
      <c r="B63" s="338" t="s">
        <v>246</v>
      </c>
      <c r="C63" s="339" t="s">
        <v>247</v>
      </c>
      <c r="D63" s="340"/>
      <c r="E63" s="340"/>
      <c r="F63" s="341"/>
      <c r="G63" s="342"/>
    </row>
    <row r="64" spans="1:7">
      <c r="A64" s="343">
        <v>27</v>
      </c>
      <c r="B64" s="270" t="s">
        <v>248</v>
      </c>
      <c r="C64" s="344" t="s">
        <v>249</v>
      </c>
      <c r="D64" s="204"/>
      <c r="E64" s="208"/>
      <c r="F64" s="236"/>
      <c r="G64" s="345"/>
    </row>
    <row r="65" spans="1:7">
      <c r="A65" s="227"/>
      <c r="B65" s="238"/>
      <c r="C65" s="346" t="s">
        <v>250</v>
      </c>
      <c r="D65" s="220" t="s">
        <v>397</v>
      </c>
      <c r="E65" s="347">
        <v>18</v>
      </c>
      <c r="F65" s="348"/>
      <c r="G65" s="329"/>
    </row>
    <row r="66" spans="1:7">
      <c r="A66" s="291">
        <v>28</v>
      </c>
      <c r="B66" s="253"/>
      <c r="C66" s="346" t="s">
        <v>251</v>
      </c>
      <c r="D66" s="204" t="s">
        <v>397</v>
      </c>
      <c r="E66" s="208">
        <v>7.5</v>
      </c>
      <c r="F66" s="332"/>
      <c r="G66" s="320"/>
    </row>
    <row r="67" spans="1:7">
      <c r="A67" s="260">
        <v>29</v>
      </c>
      <c r="B67" s="228" t="s">
        <v>252</v>
      </c>
      <c r="C67" s="349" t="s">
        <v>253</v>
      </c>
      <c r="D67" s="210" t="s">
        <v>397</v>
      </c>
      <c r="E67" s="211">
        <v>24.66</v>
      </c>
      <c r="F67" s="350"/>
      <c r="G67" s="326"/>
    </row>
    <row r="68" spans="1:7">
      <c r="A68" s="523" t="s">
        <v>194</v>
      </c>
      <c r="B68" s="524"/>
      <c r="C68" s="524"/>
      <c r="D68" s="524"/>
      <c r="E68" s="524"/>
      <c r="F68" s="525"/>
      <c r="G68" s="321"/>
    </row>
    <row r="69" spans="1:7">
      <c r="A69" s="351"/>
      <c r="B69" s="255" t="s">
        <v>254</v>
      </c>
      <c r="C69" s="352" t="s">
        <v>255</v>
      </c>
      <c r="D69" s="215"/>
      <c r="E69" s="215"/>
      <c r="F69" s="258"/>
      <c r="G69" s="216"/>
    </row>
    <row r="70" spans="1:7" ht="13.5">
      <c r="A70" s="209">
        <v>30</v>
      </c>
      <c r="B70" s="261" t="s">
        <v>256</v>
      </c>
      <c r="C70" s="353" t="s">
        <v>257</v>
      </c>
      <c r="D70" s="220" t="s">
        <v>275</v>
      </c>
      <c r="E70" s="347">
        <v>180.4</v>
      </c>
      <c r="F70" s="249"/>
      <c r="G70" s="297"/>
    </row>
    <row r="71" spans="1:7" ht="24">
      <c r="A71" s="227">
        <v>31</v>
      </c>
      <c r="B71" s="354" t="s">
        <v>258</v>
      </c>
      <c r="C71" s="355" t="s">
        <v>259</v>
      </c>
      <c r="D71" s="210" t="s">
        <v>272</v>
      </c>
      <c r="E71" s="356">
        <v>21.5</v>
      </c>
      <c r="F71" s="350"/>
      <c r="G71" s="326"/>
    </row>
    <row r="72" spans="1:7">
      <c r="A72" s="209">
        <v>32</v>
      </c>
      <c r="B72" s="261" t="s">
        <v>260</v>
      </c>
      <c r="C72" s="344" t="s">
        <v>276</v>
      </c>
      <c r="D72" s="204" t="s">
        <v>397</v>
      </c>
      <c r="E72" s="208">
        <v>20</v>
      </c>
      <c r="F72" s="332"/>
      <c r="G72" s="329"/>
    </row>
    <row r="73" spans="1:7" ht="13.5">
      <c r="A73" s="209">
        <v>33</v>
      </c>
      <c r="B73" s="357" t="s">
        <v>261</v>
      </c>
      <c r="C73" s="353" t="s">
        <v>262</v>
      </c>
      <c r="D73" s="210" t="s">
        <v>275</v>
      </c>
      <c r="E73" s="211">
        <v>66.400000000000006</v>
      </c>
      <c r="F73" s="350"/>
      <c r="G73" s="329"/>
    </row>
    <row r="74" spans="1:7">
      <c r="A74" s="232">
        <v>34</v>
      </c>
      <c r="B74" s="358"/>
      <c r="C74" s="359" t="s">
        <v>263</v>
      </c>
      <c r="D74" s="273" t="s">
        <v>397</v>
      </c>
      <c r="E74" s="360">
        <v>329</v>
      </c>
      <c r="F74" s="361"/>
      <c r="G74" s="329"/>
    </row>
    <row r="75" spans="1:7">
      <c r="A75" s="232">
        <v>35</v>
      </c>
      <c r="B75" s="358"/>
      <c r="C75" s="359" t="s">
        <v>264</v>
      </c>
      <c r="D75" s="273" t="s">
        <v>397</v>
      </c>
      <c r="E75" s="360">
        <v>329</v>
      </c>
      <c r="F75" s="361"/>
      <c r="G75" s="329"/>
    </row>
    <row r="76" spans="1:7">
      <c r="A76" s="232">
        <v>36</v>
      </c>
      <c r="B76" s="358"/>
      <c r="C76" s="359" t="s">
        <v>265</v>
      </c>
      <c r="D76" s="273" t="s">
        <v>397</v>
      </c>
      <c r="E76" s="360">
        <v>329</v>
      </c>
      <c r="F76" s="361"/>
      <c r="G76" s="329"/>
    </row>
    <row r="77" spans="1:7">
      <c r="A77" s="227">
        <v>37</v>
      </c>
      <c r="B77" s="358"/>
      <c r="C77" s="307" t="s">
        <v>266</v>
      </c>
      <c r="D77" s="317"/>
      <c r="E77" s="362"/>
      <c r="F77" s="363"/>
      <c r="G77" s="320"/>
    </row>
    <row r="78" spans="1:7" ht="13.5">
      <c r="A78" s="291"/>
      <c r="B78" s="233"/>
      <c r="C78" s="364" t="s">
        <v>267</v>
      </c>
      <c r="D78" s="365" t="s">
        <v>275</v>
      </c>
      <c r="E78" s="366">
        <v>325</v>
      </c>
      <c r="F78" s="367"/>
      <c r="G78" s="329"/>
    </row>
    <row r="79" spans="1:7" ht="24">
      <c r="A79" s="295">
        <v>38</v>
      </c>
      <c r="B79" s="368" t="s">
        <v>268</v>
      </c>
      <c r="C79" s="316" t="s">
        <v>269</v>
      </c>
      <c r="D79" s="317"/>
      <c r="E79" s="362"/>
      <c r="F79" s="363"/>
      <c r="G79" s="326"/>
    </row>
    <row r="80" spans="1:7">
      <c r="A80" s="291"/>
      <c r="B80" s="233"/>
      <c r="C80" s="359" t="s">
        <v>277</v>
      </c>
      <c r="D80" s="273" t="s">
        <v>520</v>
      </c>
      <c r="E80" s="360">
        <v>40</v>
      </c>
      <c r="F80" s="369"/>
      <c r="G80" s="370"/>
    </row>
    <row r="81" spans="1:7" ht="13.5" thickBot="1">
      <c r="A81" s="528" t="s">
        <v>215</v>
      </c>
      <c r="B81" s="529"/>
      <c r="C81" s="529"/>
      <c r="D81" s="529"/>
      <c r="E81" s="529"/>
      <c r="F81" s="530"/>
      <c r="G81" s="334"/>
    </row>
    <row r="82" spans="1:7">
      <c r="A82" s="371"/>
      <c r="B82" s="372"/>
      <c r="C82" s="373" t="s">
        <v>730</v>
      </c>
      <c r="D82" s="347"/>
      <c r="E82" s="347"/>
      <c r="F82" s="374"/>
      <c r="G82" s="375"/>
    </row>
    <row r="83" spans="1:7">
      <c r="A83" s="520" t="s">
        <v>270</v>
      </c>
      <c r="B83" s="521"/>
      <c r="C83" s="521"/>
      <c r="D83" s="521"/>
      <c r="E83" s="521"/>
      <c r="F83" s="522"/>
      <c r="G83" s="376"/>
    </row>
    <row r="84" spans="1:7" ht="13.5" thickBot="1">
      <c r="A84" s="377"/>
      <c r="B84" s="378"/>
      <c r="C84" s="379" t="s">
        <v>271</v>
      </c>
      <c r="D84" s="379"/>
      <c r="E84" s="379"/>
      <c r="F84" s="379"/>
      <c r="G84" s="380"/>
    </row>
    <row r="85" spans="1:7">
      <c r="A85" s="381"/>
      <c r="B85" s="381"/>
      <c r="C85" s="381"/>
      <c r="D85" s="381"/>
      <c r="E85" s="381"/>
      <c r="F85" s="381"/>
      <c r="G85" s="382"/>
    </row>
    <row r="86" spans="1:7">
      <c r="A86" s="516"/>
      <c r="B86" s="516"/>
      <c r="C86" s="516"/>
      <c r="D86" s="516"/>
      <c r="E86" s="516"/>
      <c r="F86" s="516"/>
      <c r="G86" s="516"/>
    </row>
    <row r="87" spans="1:7">
      <c r="A87" s="383"/>
      <c r="B87" s="383"/>
      <c r="C87" s="383"/>
      <c r="D87" s="383"/>
      <c r="E87" s="383"/>
      <c r="F87" s="383"/>
      <c r="G87" s="383"/>
    </row>
    <row r="88" spans="1:7">
      <c r="A88" s="516"/>
      <c r="B88" s="516"/>
      <c r="C88" s="516"/>
      <c r="D88" s="516"/>
      <c r="E88" s="516"/>
      <c r="F88" s="516"/>
      <c r="G88" s="516"/>
    </row>
    <row r="91" spans="1:7">
      <c r="A91" s="517"/>
      <c r="B91" s="517"/>
      <c r="C91" s="517"/>
      <c r="D91" s="517"/>
      <c r="E91" s="517"/>
      <c r="F91" s="517"/>
      <c r="G91" s="517"/>
    </row>
    <row r="92" spans="1:7">
      <c r="A92" s="519"/>
      <c r="B92" s="519"/>
      <c r="C92" s="519"/>
      <c r="D92" s="519"/>
      <c r="E92" s="519"/>
      <c r="F92" s="519"/>
      <c r="G92" s="519"/>
    </row>
    <row r="93" spans="1:7">
      <c r="A93" s="518"/>
      <c r="B93" s="518"/>
      <c r="C93" s="518"/>
      <c r="D93" s="518"/>
      <c r="E93" s="518"/>
      <c r="F93" s="518"/>
      <c r="G93" s="518"/>
    </row>
    <row r="94" spans="1:7">
      <c r="A94" s="517"/>
      <c r="B94" s="517"/>
      <c r="C94" s="517"/>
      <c r="D94" s="517"/>
      <c r="E94" s="517"/>
      <c r="F94" s="517"/>
      <c r="G94" s="517"/>
    </row>
  </sheetData>
  <mergeCells count="22">
    <mergeCell ref="A1:G1"/>
    <mergeCell ref="A3:G3"/>
    <mergeCell ref="D4:E4"/>
    <mergeCell ref="A21:F21"/>
    <mergeCell ref="A25:F25"/>
    <mergeCell ref="A29:F29"/>
    <mergeCell ref="A32:F32"/>
    <mergeCell ref="A54:F54"/>
    <mergeCell ref="A81:F81"/>
    <mergeCell ref="A57:F57"/>
    <mergeCell ref="A68:F68"/>
    <mergeCell ref="A83:F83"/>
    <mergeCell ref="A49:F49"/>
    <mergeCell ref="A43:F43"/>
    <mergeCell ref="A39:F39"/>
    <mergeCell ref="D60:E60"/>
    <mergeCell ref="A86:G86"/>
    <mergeCell ref="A94:G94"/>
    <mergeCell ref="A93:G93"/>
    <mergeCell ref="A92:G92"/>
    <mergeCell ref="A91:G91"/>
    <mergeCell ref="A88:G88"/>
  </mergeCells>
  <phoneticPr fontId="63" type="noConversion"/>
  <printOptions horizontalCentered="1"/>
  <pageMargins left="0.59055118110236227" right="0.19685039370078741" top="0.39370078740157483" bottom="0.15748031496062992" header="0" footer="0"/>
  <pageSetup paperSize="9" scale="94" orientation="portrait" horizontalDpi="4294967294" verticalDpi="300" r:id="rId1"/>
  <headerFooter alignWithMargins="0">
    <oddHeader>&amp;R&amp;P</oddHeader>
  </headerFooter>
  <rowBreaks count="1" manualBreakCount="1">
    <brk id="5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"/>
  <sheetViews>
    <sheetView workbookViewId="0">
      <selection activeCell="F22" sqref="F22"/>
    </sheetView>
  </sheetViews>
  <sheetFormatPr defaultRowHeight="12.75"/>
  <cols>
    <col min="1" max="1" width="5.7109375" style="158" customWidth="1"/>
    <col min="2" max="2" width="10.28515625" style="158" customWidth="1"/>
    <col min="3" max="3" width="37.7109375" style="159" customWidth="1"/>
    <col min="4" max="4" width="4.7109375" style="158" customWidth="1"/>
    <col min="5" max="5" width="8.7109375" style="160" customWidth="1"/>
    <col min="6" max="6" width="8.7109375" style="161" customWidth="1"/>
    <col min="7" max="7" width="10.7109375" style="161" customWidth="1"/>
    <col min="8" max="9" width="9.140625" style="162" customWidth="1"/>
  </cols>
  <sheetData>
    <row r="1" spans="1:9" s="109" customFormat="1" ht="36" customHeight="1">
      <c r="A1" s="408" t="s">
        <v>906</v>
      </c>
      <c r="B1" s="409"/>
      <c r="C1" s="532" t="s">
        <v>1074</v>
      </c>
      <c r="D1" s="532"/>
      <c r="E1" s="532"/>
      <c r="F1" s="410"/>
      <c r="G1" s="411"/>
      <c r="H1" s="108"/>
    </row>
    <row r="2" spans="1:9" s="109" customFormat="1" ht="24" customHeight="1">
      <c r="A2" s="408" t="s">
        <v>907</v>
      </c>
      <c r="B2" s="409"/>
      <c r="C2" s="532" t="s">
        <v>908</v>
      </c>
      <c r="D2" s="532"/>
      <c r="E2" s="532"/>
      <c r="F2" s="410"/>
      <c r="G2" s="411"/>
      <c r="H2" s="108"/>
    </row>
    <row r="3" spans="1:9" s="112" customFormat="1" ht="12">
      <c r="A3" s="412"/>
      <c r="B3" s="412"/>
      <c r="C3" s="413"/>
      <c r="D3" s="412"/>
      <c r="E3" s="414"/>
      <c r="F3" s="415"/>
      <c r="G3" s="415"/>
      <c r="H3" s="110"/>
      <c r="I3" s="111"/>
    </row>
    <row r="4" spans="1:9" s="117" customFormat="1" ht="12">
      <c r="A4" s="113" t="s">
        <v>909</v>
      </c>
      <c r="B4" s="113" t="s">
        <v>910</v>
      </c>
      <c r="C4" s="113" t="s">
        <v>911</v>
      </c>
      <c r="D4" s="113" t="s">
        <v>912</v>
      </c>
      <c r="E4" s="114" t="s">
        <v>913</v>
      </c>
      <c r="F4" s="115" t="s">
        <v>914</v>
      </c>
      <c r="G4" s="115" t="s">
        <v>915</v>
      </c>
      <c r="H4" s="116"/>
      <c r="I4" s="111"/>
    </row>
    <row r="5" spans="1:9" s="109" customFormat="1" ht="15" customHeight="1">
      <c r="A5" s="118" t="s">
        <v>916</v>
      </c>
      <c r="B5" s="119" t="s">
        <v>917</v>
      </c>
      <c r="C5" s="533" t="s">
        <v>918</v>
      </c>
      <c r="D5" s="534"/>
      <c r="E5" s="534"/>
      <c r="F5" s="534"/>
      <c r="G5" s="535"/>
      <c r="H5" s="108"/>
      <c r="I5" s="111"/>
    </row>
    <row r="6" spans="1:9" s="124" customFormat="1" ht="12">
      <c r="A6" s="120">
        <v>1</v>
      </c>
      <c r="B6" s="120" t="s">
        <v>919</v>
      </c>
      <c r="C6" s="121" t="s">
        <v>920</v>
      </c>
      <c r="D6" s="120" t="s">
        <v>520</v>
      </c>
      <c r="E6" s="122">
        <v>4</v>
      </c>
      <c r="F6" s="123"/>
      <c r="G6" s="123"/>
      <c r="H6" s="111"/>
      <c r="I6" s="111"/>
    </row>
    <row r="7" spans="1:9" s="131" customFormat="1" ht="36">
      <c r="A7" s="125"/>
      <c r="B7" s="125"/>
      <c r="C7" s="126" t="s">
        <v>921</v>
      </c>
      <c r="D7" s="125"/>
      <c r="E7" s="127"/>
      <c r="F7" s="128"/>
      <c r="G7" s="129"/>
      <c r="H7" s="130"/>
      <c r="I7" s="111"/>
    </row>
    <row r="8" spans="1:9" s="140" customFormat="1" ht="12">
      <c r="A8" s="132"/>
      <c r="B8" s="132"/>
      <c r="C8" s="133" t="s">
        <v>922</v>
      </c>
      <c r="D8" s="134" t="s">
        <v>520</v>
      </c>
      <c r="E8" s="135">
        <v>4</v>
      </c>
      <c r="F8" s="136"/>
      <c r="G8" s="137"/>
      <c r="H8" s="138"/>
      <c r="I8" s="139"/>
    </row>
    <row r="9" spans="1:9" s="124" customFormat="1" ht="12">
      <c r="A9" s="120">
        <v>2</v>
      </c>
      <c r="B9" s="120" t="s">
        <v>919</v>
      </c>
      <c r="C9" s="121" t="s">
        <v>923</v>
      </c>
      <c r="D9" s="120" t="s">
        <v>520</v>
      </c>
      <c r="E9" s="122">
        <v>119</v>
      </c>
      <c r="F9" s="123"/>
      <c r="G9" s="123"/>
      <c r="H9" s="111"/>
      <c r="I9" s="111"/>
    </row>
    <row r="10" spans="1:9" s="124" customFormat="1" ht="36" customHeight="1">
      <c r="A10" s="141"/>
      <c r="B10" s="141"/>
      <c r="C10" s="404" t="s">
        <v>1064</v>
      </c>
      <c r="D10" s="141"/>
      <c r="E10" s="142"/>
      <c r="F10" s="129"/>
      <c r="G10" s="129"/>
      <c r="H10" s="111"/>
      <c r="I10" s="111"/>
    </row>
    <row r="11" spans="1:9" s="145" customFormat="1" ht="11.25">
      <c r="A11" s="146"/>
      <c r="B11" s="146"/>
      <c r="C11" s="405" t="s">
        <v>1066</v>
      </c>
      <c r="D11" s="147" t="s">
        <v>520</v>
      </c>
      <c r="E11" s="148">
        <v>8</v>
      </c>
      <c r="F11" s="149"/>
      <c r="G11" s="149"/>
      <c r="H11" s="143"/>
      <c r="I11" s="144"/>
    </row>
    <row r="12" spans="1:9" s="145" customFormat="1" ht="11.25">
      <c r="A12" s="146"/>
      <c r="B12" s="146"/>
      <c r="C12" s="405" t="s">
        <v>1065</v>
      </c>
      <c r="D12" s="147" t="s">
        <v>520</v>
      </c>
      <c r="E12" s="148">
        <v>13</v>
      </c>
      <c r="F12" s="149"/>
      <c r="G12" s="149"/>
      <c r="H12" s="143"/>
      <c r="I12" s="144"/>
    </row>
    <row r="13" spans="1:9" s="145" customFormat="1" ht="11.25">
      <c r="A13" s="146"/>
      <c r="B13" s="146"/>
      <c r="C13" s="406" t="s">
        <v>1067</v>
      </c>
      <c r="D13" s="146" t="s">
        <v>520</v>
      </c>
      <c r="E13" s="150">
        <v>41</v>
      </c>
      <c r="F13" s="149"/>
      <c r="G13" s="149"/>
      <c r="H13" s="143"/>
      <c r="I13" s="144"/>
    </row>
    <row r="14" spans="1:9" s="140" customFormat="1" ht="11.25">
      <c r="A14" s="146"/>
      <c r="B14" s="146"/>
      <c r="C14" s="405" t="s">
        <v>1068</v>
      </c>
      <c r="D14" s="147" t="s">
        <v>520</v>
      </c>
      <c r="E14" s="148">
        <v>38</v>
      </c>
      <c r="F14" s="149"/>
      <c r="G14" s="149"/>
      <c r="H14" s="138"/>
      <c r="I14" s="139"/>
    </row>
    <row r="15" spans="1:9" s="145" customFormat="1" ht="11.25">
      <c r="A15" s="146"/>
      <c r="B15" s="146"/>
      <c r="C15" s="405" t="s">
        <v>1069</v>
      </c>
      <c r="D15" s="147" t="s">
        <v>520</v>
      </c>
      <c r="E15" s="148">
        <v>16</v>
      </c>
      <c r="F15" s="149"/>
      <c r="G15" s="149"/>
      <c r="H15" s="143"/>
      <c r="I15" s="144"/>
    </row>
    <row r="16" spans="1:9" s="145" customFormat="1" ht="11.25">
      <c r="A16" s="132"/>
      <c r="B16" s="132"/>
      <c r="C16" s="407" t="s">
        <v>1070</v>
      </c>
      <c r="D16" s="132" t="s">
        <v>520</v>
      </c>
      <c r="E16" s="151">
        <v>3</v>
      </c>
      <c r="F16" s="136"/>
      <c r="G16" s="136"/>
      <c r="H16" s="143"/>
      <c r="I16" s="144"/>
    </row>
    <row r="17" spans="1:9" s="131" customFormat="1" ht="12">
      <c r="A17" s="152"/>
      <c r="B17" s="152"/>
      <c r="C17" s="153"/>
      <c r="D17" s="152"/>
      <c r="E17" s="154"/>
      <c r="F17" s="155"/>
      <c r="G17" s="155"/>
      <c r="H17" s="130"/>
      <c r="I17" s="111"/>
    </row>
    <row r="18" spans="1:9" s="131" customFormat="1" ht="12" customHeight="1">
      <c r="A18" s="152"/>
      <c r="B18" s="152"/>
      <c r="C18" s="156" t="s">
        <v>924</v>
      </c>
      <c r="D18" s="152"/>
      <c r="E18" s="154"/>
      <c r="F18" s="157"/>
      <c r="G18" s="157"/>
      <c r="H18" s="130"/>
      <c r="I18" s="111"/>
    </row>
  </sheetData>
  <mergeCells count="3">
    <mergeCell ref="C1:E1"/>
    <mergeCell ref="C2:E2"/>
    <mergeCell ref="C5:G5"/>
  </mergeCells>
  <phoneticPr fontId="7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1"/>
  <sheetViews>
    <sheetView topLeftCell="A28" zoomScaleNormal="100" workbookViewId="0">
      <selection sqref="A1:G1"/>
    </sheetView>
  </sheetViews>
  <sheetFormatPr defaultColWidth="9.7109375" defaultRowHeight="14.25"/>
  <cols>
    <col min="1" max="1" width="6" style="39" customWidth="1"/>
    <col min="2" max="2" width="10.85546875" style="39" customWidth="1"/>
    <col min="3" max="3" width="37" style="44" customWidth="1"/>
    <col min="4" max="4" width="7.85546875" style="39" customWidth="1"/>
    <col min="5" max="5" width="6.5703125" style="39" customWidth="1"/>
    <col min="6" max="6" width="9.42578125" style="39" bestFit="1" customWidth="1"/>
    <col min="7" max="7" width="11" style="39" bestFit="1" customWidth="1"/>
    <col min="8" max="9" width="9.7109375" style="39" hidden="1" customWidth="1"/>
    <col min="10" max="16384" width="9.7109375" style="44"/>
  </cols>
  <sheetData>
    <row r="1" spans="1:7">
      <c r="A1" s="536" t="s">
        <v>1071</v>
      </c>
      <c r="B1" s="536"/>
      <c r="C1" s="536"/>
      <c r="D1" s="536"/>
      <c r="E1" s="536"/>
      <c r="F1" s="536"/>
      <c r="G1" s="536"/>
    </row>
    <row r="2" spans="1:7">
      <c r="A2" s="536" t="s">
        <v>327</v>
      </c>
      <c r="B2" s="536"/>
      <c r="C2" s="536"/>
      <c r="D2" s="536"/>
      <c r="E2" s="536"/>
      <c r="F2" s="536"/>
      <c r="G2" s="536"/>
    </row>
    <row r="3" spans="1:7">
      <c r="A3" s="72" t="s">
        <v>394</v>
      </c>
      <c r="B3" s="72" t="s">
        <v>543</v>
      </c>
      <c r="C3" s="73" t="s">
        <v>485</v>
      </c>
      <c r="D3" s="74" t="s">
        <v>328</v>
      </c>
      <c r="E3" s="74" t="s">
        <v>294</v>
      </c>
      <c r="F3" s="75" t="s">
        <v>301</v>
      </c>
      <c r="G3" s="76" t="s">
        <v>488</v>
      </c>
    </row>
    <row r="4" spans="1:7">
      <c r="A4" s="72">
        <v>1</v>
      </c>
      <c r="B4" s="72"/>
      <c r="C4" s="73" t="s">
        <v>594</v>
      </c>
      <c r="D4" s="74"/>
      <c r="E4" s="74"/>
      <c r="F4" s="77"/>
      <c r="G4" s="77"/>
    </row>
    <row r="5" spans="1:7" ht="36">
      <c r="A5" s="72" t="s">
        <v>595</v>
      </c>
      <c r="B5" s="72" t="s">
        <v>596</v>
      </c>
      <c r="C5" s="78" t="s">
        <v>597</v>
      </c>
      <c r="D5" s="74" t="s">
        <v>458</v>
      </c>
      <c r="E5" s="74">
        <v>3.5000000000000003E-2</v>
      </c>
      <c r="F5" s="79"/>
      <c r="G5" s="80"/>
    </row>
    <row r="6" spans="1:7" ht="36">
      <c r="A6" s="72" t="s">
        <v>598</v>
      </c>
      <c r="B6" s="72" t="s">
        <v>596</v>
      </c>
      <c r="C6" s="78" t="s">
        <v>599</v>
      </c>
      <c r="D6" s="74" t="s">
        <v>431</v>
      </c>
      <c r="E6" s="74">
        <v>1</v>
      </c>
      <c r="F6" s="79"/>
      <c r="G6" s="80"/>
    </row>
    <row r="7" spans="1:7" ht="36">
      <c r="A7" s="72" t="s">
        <v>600</v>
      </c>
      <c r="B7" s="72" t="s">
        <v>596</v>
      </c>
      <c r="C7" s="78" t="s">
        <v>601</v>
      </c>
      <c r="D7" s="74" t="s">
        <v>397</v>
      </c>
      <c r="E7" s="74">
        <v>4</v>
      </c>
      <c r="F7" s="79"/>
      <c r="G7" s="80"/>
    </row>
    <row r="8" spans="1:7" ht="36">
      <c r="A8" s="72" t="s">
        <v>602</v>
      </c>
      <c r="B8" s="72" t="s">
        <v>596</v>
      </c>
      <c r="C8" s="78" t="s">
        <v>603</v>
      </c>
      <c r="D8" s="74" t="s">
        <v>397</v>
      </c>
      <c r="E8" s="74">
        <v>6</v>
      </c>
      <c r="F8" s="79"/>
      <c r="G8" s="80"/>
    </row>
    <row r="9" spans="1:7" ht="24">
      <c r="A9" s="72" t="s">
        <v>604</v>
      </c>
      <c r="B9" s="72" t="s">
        <v>596</v>
      </c>
      <c r="C9" s="78" t="s">
        <v>605</v>
      </c>
      <c r="D9" s="74" t="s">
        <v>431</v>
      </c>
      <c r="E9" s="74">
        <v>1</v>
      </c>
      <c r="F9" s="79"/>
      <c r="G9" s="80"/>
    </row>
    <row r="10" spans="1:7" ht="36">
      <c r="A10" s="72" t="s">
        <v>606</v>
      </c>
      <c r="B10" s="72" t="s">
        <v>607</v>
      </c>
      <c r="C10" s="81" t="s">
        <v>608</v>
      </c>
      <c r="D10" s="74" t="s">
        <v>397</v>
      </c>
      <c r="E10" s="74">
        <v>80</v>
      </c>
      <c r="F10" s="79"/>
      <c r="G10" s="80"/>
    </row>
    <row r="11" spans="1:7" ht="36">
      <c r="A11" s="72" t="s">
        <v>609</v>
      </c>
      <c r="B11" s="72" t="s">
        <v>607</v>
      </c>
      <c r="C11" s="78" t="s">
        <v>610</v>
      </c>
      <c r="D11" s="74" t="s">
        <v>397</v>
      </c>
      <c r="E11" s="74">
        <v>80</v>
      </c>
      <c r="F11" s="79"/>
      <c r="G11" s="80"/>
    </row>
    <row r="12" spans="1:7" ht="24">
      <c r="A12" s="72" t="s">
        <v>611</v>
      </c>
      <c r="B12" s="72" t="s">
        <v>607</v>
      </c>
      <c r="C12" s="78" t="s">
        <v>612</v>
      </c>
      <c r="D12" s="74" t="s">
        <v>397</v>
      </c>
      <c r="E12" s="74">
        <v>35</v>
      </c>
      <c r="F12" s="79"/>
      <c r="G12" s="80"/>
    </row>
    <row r="13" spans="1:7" ht="24">
      <c r="A13" s="72" t="s">
        <v>613</v>
      </c>
      <c r="B13" s="72" t="s">
        <v>607</v>
      </c>
      <c r="C13" s="78" t="s">
        <v>614</v>
      </c>
      <c r="D13" s="74" t="s">
        <v>397</v>
      </c>
      <c r="E13" s="74">
        <v>50</v>
      </c>
      <c r="F13" s="79"/>
      <c r="G13" s="80"/>
    </row>
    <row r="14" spans="1:7">
      <c r="A14" s="72">
        <v>2</v>
      </c>
      <c r="B14" s="72"/>
      <c r="C14" s="73" t="s">
        <v>615</v>
      </c>
      <c r="D14" s="74"/>
      <c r="E14" s="74"/>
      <c r="F14" s="79"/>
      <c r="G14" s="79"/>
    </row>
    <row r="15" spans="1:7" ht="36">
      <c r="A15" s="72" t="s">
        <v>616</v>
      </c>
      <c r="B15" s="72" t="s">
        <v>596</v>
      </c>
      <c r="C15" s="78" t="s">
        <v>617</v>
      </c>
      <c r="D15" s="74" t="s">
        <v>431</v>
      </c>
      <c r="E15" s="74">
        <v>1</v>
      </c>
      <c r="F15" s="79"/>
      <c r="G15" s="80"/>
    </row>
    <row r="16" spans="1:7" ht="24">
      <c r="A16" s="72" t="s">
        <v>618</v>
      </c>
      <c r="B16" s="72" t="s">
        <v>607</v>
      </c>
      <c r="C16" s="78" t="s">
        <v>307</v>
      </c>
      <c r="D16" s="74" t="s">
        <v>397</v>
      </c>
      <c r="E16" s="74">
        <v>170</v>
      </c>
      <c r="F16" s="79"/>
      <c r="G16" s="80"/>
    </row>
    <row r="17" spans="1:7" ht="24">
      <c r="A17" s="72" t="s">
        <v>619</v>
      </c>
      <c r="B17" s="72" t="s">
        <v>607</v>
      </c>
      <c r="C17" s="78" t="s">
        <v>309</v>
      </c>
      <c r="D17" s="74" t="s">
        <v>397</v>
      </c>
      <c r="E17" s="74">
        <v>310</v>
      </c>
      <c r="F17" s="79"/>
      <c r="G17" s="80"/>
    </row>
    <row r="18" spans="1:7" ht="36">
      <c r="A18" s="72" t="s">
        <v>620</v>
      </c>
      <c r="B18" s="72" t="s">
        <v>607</v>
      </c>
      <c r="C18" s="78" t="s">
        <v>621</v>
      </c>
      <c r="D18" s="74" t="s">
        <v>397</v>
      </c>
      <c r="E18" s="74">
        <v>170</v>
      </c>
      <c r="F18" s="79"/>
      <c r="G18" s="80"/>
    </row>
    <row r="19" spans="1:7" ht="36">
      <c r="A19" s="72" t="s">
        <v>622</v>
      </c>
      <c r="B19" s="72" t="s">
        <v>607</v>
      </c>
      <c r="C19" s="78" t="s">
        <v>312</v>
      </c>
      <c r="D19" s="74" t="s">
        <v>397</v>
      </c>
      <c r="E19" s="74">
        <v>310</v>
      </c>
      <c r="F19" s="79"/>
      <c r="G19" s="80"/>
    </row>
    <row r="20" spans="1:7" ht="24">
      <c r="A20" s="72" t="s">
        <v>623</v>
      </c>
      <c r="B20" s="72" t="s">
        <v>607</v>
      </c>
      <c r="C20" s="78" t="s">
        <v>314</v>
      </c>
      <c r="D20" s="74" t="s">
        <v>397</v>
      </c>
      <c r="E20" s="74">
        <v>960</v>
      </c>
      <c r="F20" s="79"/>
      <c r="G20" s="80"/>
    </row>
    <row r="21" spans="1:7" ht="24">
      <c r="A21" s="72" t="s">
        <v>624</v>
      </c>
      <c r="B21" s="72" t="s">
        <v>607</v>
      </c>
      <c r="C21" s="78" t="s">
        <v>625</v>
      </c>
      <c r="D21" s="74" t="s">
        <v>397</v>
      </c>
      <c r="E21" s="74">
        <v>89</v>
      </c>
      <c r="F21" s="79"/>
      <c r="G21" s="80"/>
    </row>
    <row r="22" spans="1:7" ht="24">
      <c r="A22" s="72" t="s">
        <v>626</v>
      </c>
      <c r="B22" s="72" t="s">
        <v>607</v>
      </c>
      <c r="C22" s="78" t="s">
        <v>627</v>
      </c>
      <c r="D22" s="74" t="s">
        <v>397</v>
      </c>
      <c r="E22" s="74">
        <v>195</v>
      </c>
      <c r="F22" s="79"/>
      <c r="G22" s="80"/>
    </row>
    <row r="23" spans="1:7" ht="24">
      <c r="A23" s="72" t="s">
        <v>628</v>
      </c>
      <c r="B23" s="72" t="s">
        <v>607</v>
      </c>
      <c r="C23" s="78" t="s">
        <v>629</v>
      </c>
      <c r="D23" s="74" t="s">
        <v>397</v>
      </c>
      <c r="E23" s="74">
        <v>371</v>
      </c>
      <c r="F23" s="79"/>
      <c r="G23" s="80"/>
    </row>
    <row r="24" spans="1:7" ht="36">
      <c r="A24" s="72" t="s">
        <v>630</v>
      </c>
      <c r="B24" s="72" t="s">
        <v>607</v>
      </c>
      <c r="C24" s="78" t="s">
        <v>631</v>
      </c>
      <c r="D24" s="74" t="s">
        <v>397</v>
      </c>
      <c r="E24" s="74">
        <v>24</v>
      </c>
      <c r="F24" s="79"/>
      <c r="G24" s="80"/>
    </row>
    <row r="25" spans="1:7" ht="36">
      <c r="A25" s="72" t="s">
        <v>632</v>
      </c>
      <c r="B25" s="72" t="s">
        <v>607</v>
      </c>
      <c r="C25" s="78" t="s">
        <v>633</v>
      </c>
      <c r="D25" s="74" t="s">
        <v>397</v>
      </c>
      <c r="E25" s="74">
        <v>275</v>
      </c>
      <c r="F25" s="79"/>
      <c r="G25" s="80"/>
    </row>
    <row r="26" spans="1:7" ht="36">
      <c r="A26" s="72" t="s">
        <v>634</v>
      </c>
      <c r="B26" s="72" t="s">
        <v>596</v>
      </c>
      <c r="C26" s="78" t="s">
        <v>635</v>
      </c>
      <c r="D26" s="74" t="s">
        <v>397</v>
      </c>
      <c r="E26" s="74">
        <v>50</v>
      </c>
      <c r="F26" s="79"/>
      <c r="G26" s="80"/>
    </row>
    <row r="27" spans="1:7" ht="36">
      <c r="A27" s="72" t="s">
        <v>636</v>
      </c>
      <c r="B27" s="72" t="s">
        <v>607</v>
      </c>
      <c r="C27" s="78" t="s">
        <v>637</v>
      </c>
      <c r="D27" s="74" t="s">
        <v>397</v>
      </c>
      <c r="E27" s="74">
        <v>24</v>
      </c>
      <c r="F27" s="79"/>
      <c r="G27" s="80"/>
    </row>
    <row r="28" spans="1:7" ht="36">
      <c r="A28" s="72" t="s">
        <v>638</v>
      </c>
      <c r="B28" s="72" t="s">
        <v>607</v>
      </c>
      <c r="C28" s="82" t="s">
        <v>639</v>
      </c>
      <c r="D28" s="74" t="s">
        <v>397</v>
      </c>
      <c r="E28" s="74">
        <v>22</v>
      </c>
      <c r="F28" s="79"/>
      <c r="G28" s="80"/>
    </row>
    <row r="29" spans="1:7" ht="36">
      <c r="A29" s="72" t="s">
        <v>640</v>
      </c>
      <c r="B29" s="72" t="s">
        <v>607</v>
      </c>
      <c r="C29" s="82" t="s">
        <v>641</v>
      </c>
      <c r="D29" s="74" t="s">
        <v>397</v>
      </c>
      <c r="E29" s="74">
        <v>66</v>
      </c>
      <c r="F29" s="79"/>
      <c r="G29" s="80"/>
    </row>
    <row r="30" spans="1:7" ht="36">
      <c r="A30" s="72" t="s">
        <v>642</v>
      </c>
      <c r="B30" s="72" t="s">
        <v>607</v>
      </c>
      <c r="C30" s="82" t="s">
        <v>643</v>
      </c>
      <c r="D30" s="74" t="s">
        <v>397</v>
      </c>
      <c r="E30" s="74">
        <v>25</v>
      </c>
      <c r="F30" s="79"/>
      <c r="G30" s="80"/>
    </row>
    <row r="31" spans="1:7" ht="48">
      <c r="A31" s="72" t="s">
        <v>644</v>
      </c>
      <c r="B31" s="72" t="s">
        <v>607</v>
      </c>
      <c r="C31" s="82" t="s">
        <v>645</v>
      </c>
      <c r="D31" s="74" t="s">
        <v>397</v>
      </c>
      <c r="E31" s="74">
        <v>4</v>
      </c>
      <c r="F31" s="79"/>
      <c r="G31" s="80"/>
    </row>
    <row r="32" spans="1:7" ht="36">
      <c r="A32" s="72" t="s">
        <v>646</v>
      </c>
      <c r="B32" s="72" t="s">
        <v>607</v>
      </c>
      <c r="C32" s="82" t="s">
        <v>647</v>
      </c>
      <c r="D32" s="74" t="s">
        <v>397</v>
      </c>
      <c r="E32" s="74">
        <v>6</v>
      </c>
      <c r="F32" s="79"/>
      <c r="G32" s="80"/>
    </row>
    <row r="33" spans="1:7" ht="24">
      <c r="A33" s="72" t="s">
        <v>648</v>
      </c>
      <c r="B33" s="72" t="s">
        <v>607</v>
      </c>
      <c r="C33" s="82" t="s">
        <v>649</v>
      </c>
      <c r="D33" s="74" t="s">
        <v>431</v>
      </c>
      <c r="E33" s="74">
        <v>2</v>
      </c>
      <c r="F33" s="79"/>
      <c r="G33" s="80"/>
    </row>
    <row r="34" spans="1:7" ht="36">
      <c r="A34" s="72" t="s">
        <v>650</v>
      </c>
      <c r="B34" s="72" t="s">
        <v>607</v>
      </c>
      <c r="C34" s="82" t="s">
        <v>651</v>
      </c>
      <c r="D34" s="74" t="s">
        <v>520</v>
      </c>
      <c r="E34" s="74">
        <v>2</v>
      </c>
      <c r="F34" s="79"/>
      <c r="G34" s="80"/>
    </row>
    <row r="35" spans="1:7" ht="36">
      <c r="A35" s="72" t="s">
        <v>652</v>
      </c>
      <c r="B35" s="72" t="s">
        <v>607</v>
      </c>
      <c r="C35" s="82" t="s">
        <v>653</v>
      </c>
      <c r="D35" s="74" t="s">
        <v>520</v>
      </c>
      <c r="E35" s="74">
        <v>1</v>
      </c>
      <c r="F35" s="79"/>
      <c r="G35" s="80"/>
    </row>
    <row r="36" spans="1:7" ht="24">
      <c r="A36" s="72" t="s">
        <v>654</v>
      </c>
      <c r="B36" s="72" t="s">
        <v>607</v>
      </c>
      <c r="C36" s="82" t="s">
        <v>655</v>
      </c>
      <c r="D36" s="74" t="s">
        <v>397</v>
      </c>
      <c r="E36" s="74">
        <v>10</v>
      </c>
      <c r="F36" s="79"/>
      <c r="G36" s="80"/>
    </row>
    <row r="37" spans="1:7">
      <c r="A37" s="75" t="s">
        <v>656</v>
      </c>
      <c r="B37" s="75" t="s">
        <v>607</v>
      </c>
      <c r="C37" s="75" t="s">
        <v>657</v>
      </c>
      <c r="D37" s="75" t="s">
        <v>304</v>
      </c>
      <c r="E37" s="76">
        <v>2</v>
      </c>
      <c r="F37" s="79"/>
      <c r="G37" s="80"/>
    </row>
    <row r="38" spans="1:7">
      <c r="A38" s="75" t="s">
        <v>658</v>
      </c>
      <c r="B38" s="75" t="s">
        <v>607</v>
      </c>
      <c r="C38" s="75" t="s">
        <v>338</v>
      </c>
      <c r="D38" s="75" t="s">
        <v>304</v>
      </c>
      <c r="E38" s="76">
        <v>2</v>
      </c>
      <c r="F38" s="79"/>
      <c r="G38" s="80"/>
    </row>
    <row r="39" spans="1:7" ht="24">
      <c r="A39" s="75" t="s">
        <v>659</v>
      </c>
      <c r="B39" s="75" t="s">
        <v>607</v>
      </c>
      <c r="C39" s="83" t="s">
        <v>660</v>
      </c>
      <c r="D39" s="75" t="s">
        <v>304</v>
      </c>
      <c r="E39" s="76">
        <v>12</v>
      </c>
      <c r="F39" s="79"/>
      <c r="G39" s="80"/>
    </row>
    <row r="40" spans="1:7">
      <c r="A40" s="75" t="s">
        <v>661</v>
      </c>
      <c r="B40" s="75" t="s">
        <v>607</v>
      </c>
      <c r="C40" s="75" t="s">
        <v>305</v>
      </c>
      <c r="D40" s="75" t="s">
        <v>431</v>
      </c>
      <c r="E40" s="76">
        <v>1</v>
      </c>
      <c r="F40" s="79"/>
      <c r="G40" s="80"/>
    </row>
    <row r="41" spans="1:7">
      <c r="A41"/>
      <c r="B41"/>
      <c r="C41" s="85" t="s">
        <v>662</v>
      </c>
      <c r="D41" s="77"/>
      <c r="E41" s="77"/>
      <c r="F41" s="79"/>
      <c r="G41" s="84"/>
    </row>
  </sheetData>
  <mergeCells count="2">
    <mergeCell ref="A1:G1"/>
    <mergeCell ref="A2:G2"/>
  </mergeCells>
  <phoneticPr fontId="2" type="noConversion"/>
  <pageMargins left="0.7" right="0.7" top="0.75" bottom="0.75" header="0.3" footer="0.3"/>
  <pageSetup paperSize="9" orientation="portrait" r:id="rId1"/>
  <headerFooter>
    <oddFooter>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H67"/>
  <sheetViews>
    <sheetView topLeftCell="A46" zoomScaleNormal="100" workbookViewId="0">
      <selection sqref="A1:F1"/>
    </sheetView>
  </sheetViews>
  <sheetFormatPr defaultColWidth="11.5703125" defaultRowHeight="12.75"/>
  <cols>
    <col min="1" max="1" width="4.140625" style="43" bestFit="1" customWidth="1"/>
    <col min="2" max="2" width="60" style="43" customWidth="1"/>
    <col min="3" max="3" width="6.140625" style="48" bestFit="1" customWidth="1"/>
    <col min="4" max="4" width="7.140625" style="43" bestFit="1" customWidth="1"/>
    <col min="5" max="6" width="9.7109375" style="43" bestFit="1" customWidth="1"/>
    <col min="7" max="7" width="17" style="43" hidden="1" customWidth="1"/>
    <col min="8" max="8" width="11.85546875" style="43" hidden="1" customWidth="1"/>
    <col min="9" max="250" width="9" style="25" customWidth="1"/>
    <col min="251" max="16384" width="11.5703125" style="25"/>
  </cols>
  <sheetData>
    <row r="1" spans="1:6" ht="14.25">
      <c r="A1" s="536" t="s">
        <v>1071</v>
      </c>
      <c r="B1" s="536"/>
      <c r="C1" s="536"/>
      <c r="D1" s="536"/>
      <c r="E1" s="536"/>
      <c r="F1" s="536"/>
    </row>
    <row r="2" spans="1:6" ht="14.25">
      <c r="A2" s="537" t="s">
        <v>302</v>
      </c>
      <c r="B2" s="537"/>
      <c r="C2" s="537"/>
      <c r="D2" s="537"/>
      <c r="E2" s="537"/>
      <c r="F2" s="537"/>
    </row>
    <row r="3" spans="1:6" ht="31.5">
      <c r="A3" s="86" t="s">
        <v>663</v>
      </c>
      <c r="B3" s="86" t="s">
        <v>664</v>
      </c>
      <c r="C3" s="86" t="s">
        <v>665</v>
      </c>
      <c r="D3" s="86" t="s">
        <v>666</v>
      </c>
      <c r="E3" s="86" t="s">
        <v>667</v>
      </c>
      <c r="F3" s="86" t="s">
        <v>668</v>
      </c>
    </row>
    <row r="4" spans="1:6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</row>
    <row r="5" spans="1:6" ht="25.5">
      <c r="A5" s="88" t="s">
        <v>669</v>
      </c>
      <c r="B5" s="89" t="s">
        <v>670</v>
      </c>
      <c r="C5" s="89" t="s">
        <v>669</v>
      </c>
      <c r="D5" s="88" t="s">
        <v>669</v>
      </c>
      <c r="E5"/>
      <c r="F5" s="90"/>
    </row>
    <row r="6" spans="1:6">
      <c r="A6" s="91" t="s">
        <v>545</v>
      </c>
      <c r="B6" s="538" t="s">
        <v>671</v>
      </c>
      <c r="C6" s="539"/>
      <c r="D6" s="539"/>
      <c r="E6" s="539"/>
      <c r="F6" s="540"/>
    </row>
    <row r="7" spans="1:6" ht="21">
      <c r="A7" s="88" t="s">
        <v>544</v>
      </c>
      <c r="B7" s="88" t="s">
        <v>672</v>
      </c>
      <c r="C7" s="88" t="s">
        <v>397</v>
      </c>
      <c r="D7" s="90">
        <v>85</v>
      </c>
      <c r="E7" s="90"/>
      <c r="F7" s="90"/>
    </row>
    <row r="8" spans="1:6" ht="21">
      <c r="A8" s="88" t="s">
        <v>586</v>
      </c>
      <c r="B8" s="88" t="s">
        <v>673</v>
      </c>
      <c r="C8" s="88" t="s">
        <v>397</v>
      </c>
      <c r="D8" s="90">
        <v>61</v>
      </c>
      <c r="E8" s="90"/>
      <c r="F8" s="90"/>
    </row>
    <row r="9" spans="1:6" ht="21">
      <c r="A9" s="88" t="s">
        <v>282</v>
      </c>
      <c r="B9" s="88" t="s">
        <v>674</v>
      </c>
      <c r="C9" s="88" t="s">
        <v>397</v>
      </c>
      <c r="D9" s="90">
        <v>13</v>
      </c>
      <c r="E9" s="90"/>
      <c r="F9" s="90"/>
    </row>
    <row r="10" spans="1:6" ht="21">
      <c r="A10" s="88" t="s">
        <v>283</v>
      </c>
      <c r="B10" s="88" t="s">
        <v>587</v>
      </c>
      <c r="C10" s="88" t="s">
        <v>431</v>
      </c>
      <c r="D10" s="90">
        <v>5</v>
      </c>
      <c r="E10" s="90"/>
      <c r="F10" s="90"/>
    </row>
    <row r="11" spans="1:6" ht="21">
      <c r="A11" s="88" t="s">
        <v>295</v>
      </c>
      <c r="B11" s="88" t="s">
        <v>675</v>
      </c>
      <c r="C11" s="88" t="s">
        <v>431</v>
      </c>
      <c r="D11" s="90">
        <v>5</v>
      </c>
      <c r="E11" s="90"/>
      <c r="F11" s="90"/>
    </row>
    <row r="12" spans="1:6">
      <c r="A12" s="88" t="s">
        <v>296</v>
      </c>
      <c r="B12" s="88" t="s">
        <v>676</v>
      </c>
      <c r="C12" s="88" t="s">
        <v>431</v>
      </c>
      <c r="D12" s="90">
        <v>4</v>
      </c>
      <c r="E12" s="90"/>
      <c r="F12" s="90"/>
    </row>
    <row r="13" spans="1:6">
      <c r="A13" s="88" t="s">
        <v>297</v>
      </c>
      <c r="B13" s="88" t="s">
        <v>677</v>
      </c>
      <c r="C13" s="88" t="s">
        <v>431</v>
      </c>
      <c r="D13" s="90">
        <v>4</v>
      </c>
      <c r="E13" s="90"/>
      <c r="F13" s="90"/>
    </row>
    <row r="14" spans="1:6" ht="21">
      <c r="A14" s="88" t="s">
        <v>298</v>
      </c>
      <c r="B14" s="88" t="s">
        <v>678</v>
      </c>
      <c r="C14" s="88" t="s">
        <v>397</v>
      </c>
      <c r="D14" s="90">
        <v>15</v>
      </c>
      <c r="E14" s="90"/>
      <c r="F14" s="90"/>
    </row>
    <row r="15" spans="1:6">
      <c r="A15" s="91" t="s">
        <v>581</v>
      </c>
      <c r="B15" s="538" t="s">
        <v>679</v>
      </c>
      <c r="C15" s="539"/>
      <c r="D15" s="539"/>
      <c r="E15" s="539"/>
      <c r="F15" s="540"/>
    </row>
    <row r="16" spans="1:6" ht="21">
      <c r="A16" s="88" t="s">
        <v>306</v>
      </c>
      <c r="B16" s="88" t="s">
        <v>680</v>
      </c>
      <c r="C16" s="88" t="s">
        <v>397</v>
      </c>
      <c r="D16" s="90">
        <v>424</v>
      </c>
      <c r="E16" s="90"/>
      <c r="F16" s="90"/>
    </row>
    <row r="17" spans="1:6" ht="21">
      <c r="A17" s="88" t="s">
        <v>308</v>
      </c>
      <c r="B17" s="88" t="s">
        <v>681</v>
      </c>
      <c r="C17" s="88" t="s">
        <v>397</v>
      </c>
      <c r="D17" s="90">
        <v>85</v>
      </c>
      <c r="E17" s="90"/>
      <c r="F17" s="90"/>
    </row>
    <row r="18" spans="1:6" ht="31.5">
      <c r="A18" s="88" t="s">
        <v>310</v>
      </c>
      <c r="B18" s="88" t="s">
        <v>682</v>
      </c>
      <c r="C18" s="88" t="s">
        <v>584</v>
      </c>
      <c r="D18" s="90">
        <v>11</v>
      </c>
      <c r="E18" s="90"/>
      <c r="F18" s="90"/>
    </row>
    <row r="19" spans="1:6" ht="31.5">
      <c r="A19" s="88" t="s">
        <v>311</v>
      </c>
      <c r="B19" s="88" t="s">
        <v>683</v>
      </c>
      <c r="C19" s="88" t="s">
        <v>584</v>
      </c>
      <c r="D19" s="90">
        <v>14</v>
      </c>
      <c r="E19" s="90"/>
      <c r="F19" s="90"/>
    </row>
    <row r="20" spans="1:6" ht="31.5">
      <c r="A20" s="88" t="s">
        <v>313</v>
      </c>
      <c r="B20" s="88" t="s">
        <v>684</v>
      </c>
      <c r="C20" s="88" t="s">
        <v>584</v>
      </c>
      <c r="D20" s="90">
        <v>1</v>
      </c>
      <c r="E20" s="90"/>
      <c r="F20" s="90"/>
    </row>
    <row r="21" spans="1:6" ht="31.5">
      <c r="A21" s="88" t="s">
        <v>315</v>
      </c>
      <c r="B21" s="88" t="s">
        <v>685</v>
      </c>
      <c r="C21" s="88" t="s">
        <v>584</v>
      </c>
      <c r="D21" s="90">
        <v>1</v>
      </c>
      <c r="E21" s="90"/>
      <c r="F21" s="90"/>
    </row>
    <row r="22" spans="1:6" ht="31.5">
      <c r="A22" s="88" t="s">
        <v>316</v>
      </c>
      <c r="B22" s="88" t="s">
        <v>686</v>
      </c>
      <c r="C22" s="88" t="s">
        <v>584</v>
      </c>
      <c r="D22" s="90">
        <v>4</v>
      </c>
      <c r="E22" s="90"/>
      <c r="F22" s="90"/>
    </row>
    <row r="23" spans="1:6" ht="31.5">
      <c r="A23" s="88" t="s">
        <v>317</v>
      </c>
      <c r="B23" s="88" t="s">
        <v>687</v>
      </c>
      <c r="C23" s="88" t="s">
        <v>584</v>
      </c>
      <c r="D23" s="90">
        <v>2</v>
      </c>
      <c r="E23" s="90"/>
      <c r="F23" s="90"/>
    </row>
    <row r="24" spans="1:6" ht="31.5">
      <c r="A24" s="88" t="s">
        <v>318</v>
      </c>
      <c r="B24" s="88" t="s">
        <v>688</v>
      </c>
      <c r="C24" s="88" t="s">
        <v>584</v>
      </c>
      <c r="D24" s="90">
        <v>11</v>
      </c>
      <c r="E24" s="90"/>
      <c r="F24" s="90"/>
    </row>
    <row r="25" spans="1:6" ht="31.5">
      <c r="A25" s="88" t="s">
        <v>319</v>
      </c>
      <c r="B25" s="88" t="s">
        <v>689</v>
      </c>
      <c r="C25" s="88" t="s">
        <v>584</v>
      </c>
      <c r="D25" s="90">
        <v>14</v>
      </c>
      <c r="E25" s="90"/>
      <c r="F25" s="90"/>
    </row>
    <row r="26" spans="1:6" ht="31.5">
      <c r="A26" s="88" t="s">
        <v>320</v>
      </c>
      <c r="B26" s="88" t="s">
        <v>690</v>
      </c>
      <c r="C26" s="88" t="s">
        <v>584</v>
      </c>
      <c r="D26" s="90">
        <v>1</v>
      </c>
      <c r="E26" s="90"/>
      <c r="F26" s="90"/>
    </row>
    <row r="27" spans="1:6" ht="31.5">
      <c r="A27" s="88" t="s">
        <v>339</v>
      </c>
      <c r="B27" s="88" t="s">
        <v>691</v>
      </c>
      <c r="C27" s="88" t="s">
        <v>584</v>
      </c>
      <c r="D27" s="90">
        <v>1</v>
      </c>
      <c r="E27" s="90"/>
      <c r="F27" s="90"/>
    </row>
    <row r="28" spans="1:6" ht="31.5">
      <c r="A28" s="88" t="s">
        <v>340</v>
      </c>
      <c r="B28" s="88" t="s">
        <v>692</v>
      </c>
      <c r="C28" s="88" t="s">
        <v>584</v>
      </c>
      <c r="D28" s="90">
        <v>4</v>
      </c>
      <c r="E28" s="90"/>
      <c r="F28" s="90"/>
    </row>
    <row r="29" spans="1:6" ht="31.5">
      <c r="A29" s="88" t="s">
        <v>341</v>
      </c>
      <c r="B29" s="88" t="s">
        <v>693</v>
      </c>
      <c r="C29" s="88" t="s">
        <v>584</v>
      </c>
      <c r="D29" s="90">
        <v>2</v>
      </c>
      <c r="E29" s="90"/>
      <c r="F29" s="90"/>
    </row>
    <row r="30" spans="1:6">
      <c r="A30" s="88" t="s">
        <v>342</v>
      </c>
      <c r="B30" s="88" t="s">
        <v>281</v>
      </c>
      <c r="C30" s="88" t="s">
        <v>585</v>
      </c>
      <c r="D30" s="90">
        <v>7</v>
      </c>
      <c r="E30" s="90"/>
      <c r="F30" s="90"/>
    </row>
    <row r="31" spans="1:6">
      <c r="A31" s="88" t="s">
        <v>343</v>
      </c>
      <c r="B31" s="88" t="s">
        <v>694</v>
      </c>
      <c r="C31" s="88" t="s">
        <v>585</v>
      </c>
      <c r="D31" s="90">
        <v>6</v>
      </c>
      <c r="E31" s="90"/>
      <c r="F31" s="90"/>
    </row>
    <row r="32" spans="1:6">
      <c r="A32" s="88" t="s">
        <v>344</v>
      </c>
      <c r="B32" s="88" t="s">
        <v>695</v>
      </c>
      <c r="C32" s="88" t="s">
        <v>585</v>
      </c>
      <c r="D32" s="90">
        <v>1</v>
      </c>
      <c r="E32" s="90"/>
      <c r="F32" s="90"/>
    </row>
    <row r="33" spans="1:6">
      <c r="A33" s="88" t="s">
        <v>345</v>
      </c>
      <c r="B33" s="88" t="s">
        <v>696</v>
      </c>
      <c r="C33" s="88" t="s">
        <v>585</v>
      </c>
      <c r="D33" s="90">
        <v>2</v>
      </c>
      <c r="E33" s="90"/>
      <c r="F33" s="90"/>
    </row>
    <row r="34" spans="1:6">
      <c r="A34" s="88" t="s">
        <v>346</v>
      </c>
      <c r="B34" s="88" t="s">
        <v>697</v>
      </c>
      <c r="C34" s="88" t="s">
        <v>585</v>
      </c>
      <c r="D34" s="90">
        <v>1</v>
      </c>
      <c r="E34" s="90"/>
      <c r="F34" s="90"/>
    </row>
    <row r="35" spans="1:6">
      <c r="A35" s="88" t="s">
        <v>347</v>
      </c>
      <c r="B35" s="88" t="s">
        <v>698</v>
      </c>
      <c r="C35" s="88" t="s">
        <v>585</v>
      </c>
      <c r="D35" s="90">
        <v>6</v>
      </c>
      <c r="E35" s="90"/>
      <c r="F35" s="90"/>
    </row>
    <row r="36" spans="1:6">
      <c r="A36" s="88" t="s">
        <v>348</v>
      </c>
      <c r="B36" s="88" t="s">
        <v>699</v>
      </c>
      <c r="C36" s="88" t="s">
        <v>585</v>
      </c>
      <c r="D36" s="90">
        <v>1</v>
      </c>
      <c r="E36" s="90"/>
      <c r="F36" s="90"/>
    </row>
    <row r="37" spans="1:6">
      <c r="A37" s="88" t="s">
        <v>349</v>
      </c>
      <c r="B37" s="88" t="s">
        <v>700</v>
      </c>
      <c r="C37" s="88" t="s">
        <v>585</v>
      </c>
      <c r="D37" s="90">
        <v>1</v>
      </c>
      <c r="E37" s="90"/>
      <c r="F37" s="90"/>
    </row>
    <row r="38" spans="1:6">
      <c r="A38" s="88" t="s">
        <v>350</v>
      </c>
      <c r="B38" s="88" t="s">
        <v>701</v>
      </c>
      <c r="C38" s="88" t="s">
        <v>585</v>
      </c>
      <c r="D38" s="90">
        <v>1</v>
      </c>
      <c r="E38" s="90"/>
      <c r="F38" s="90"/>
    </row>
    <row r="39" spans="1:6">
      <c r="A39" s="91" t="s">
        <v>582</v>
      </c>
      <c r="B39" s="538" t="s">
        <v>702</v>
      </c>
      <c r="C39" s="539"/>
      <c r="D39" s="539"/>
      <c r="E39" s="539"/>
      <c r="F39" s="540"/>
    </row>
    <row r="40" spans="1:6" ht="21">
      <c r="A40" s="88" t="s">
        <v>442</v>
      </c>
      <c r="B40" s="88" t="s">
        <v>703</v>
      </c>
      <c r="C40" s="88" t="s">
        <v>397</v>
      </c>
      <c r="D40" s="90">
        <v>64</v>
      </c>
      <c r="E40" s="90"/>
      <c r="F40" s="90"/>
    </row>
    <row r="41" spans="1:6" ht="21">
      <c r="A41" s="88" t="s">
        <v>443</v>
      </c>
      <c r="B41" s="88" t="s">
        <v>704</v>
      </c>
      <c r="C41" s="88" t="s">
        <v>397</v>
      </c>
      <c r="D41" s="90">
        <v>64</v>
      </c>
      <c r="E41" s="90"/>
      <c r="F41" s="90"/>
    </row>
    <row r="42" spans="1:6" ht="21">
      <c r="A42" s="88" t="s">
        <v>466</v>
      </c>
      <c r="B42" s="88" t="s">
        <v>705</v>
      </c>
      <c r="C42" s="88" t="s">
        <v>431</v>
      </c>
      <c r="D42" s="90">
        <v>12</v>
      </c>
      <c r="E42" s="90"/>
      <c r="F42" s="90"/>
    </row>
    <row r="43" spans="1:6" ht="21">
      <c r="A43" s="88" t="s">
        <v>467</v>
      </c>
      <c r="B43" s="88" t="s">
        <v>706</v>
      </c>
      <c r="C43" s="88" t="s">
        <v>585</v>
      </c>
      <c r="D43" s="90">
        <v>6</v>
      </c>
      <c r="E43" s="90"/>
      <c r="F43" s="90"/>
    </row>
    <row r="44" spans="1:6" ht="21">
      <c r="A44" s="88" t="s">
        <v>468</v>
      </c>
      <c r="B44" s="88" t="s">
        <v>707</v>
      </c>
      <c r="C44" s="88" t="s">
        <v>458</v>
      </c>
      <c r="D44" s="90">
        <v>1.724</v>
      </c>
      <c r="E44" s="90"/>
      <c r="F44" s="90"/>
    </row>
    <row r="45" spans="1:6" ht="21">
      <c r="A45" s="88" t="s">
        <v>475</v>
      </c>
      <c r="B45" s="88" t="s">
        <v>708</v>
      </c>
      <c r="C45" s="88" t="s">
        <v>458</v>
      </c>
      <c r="D45" s="90">
        <v>1.236</v>
      </c>
      <c r="E45" s="90"/>
      <c r="F45" s="90"/>
    </row>
    <row r="46" spans="1:6" ht="21">
      <c r="A46" s="88" t="s">
        <v>476</v>
      </c>
      <c r="B46" s="88" t="s">
        <v>709</v>
      </c>
      <c r="C46" s="88" t="s">
        <v>584</v>
      </c>
      <c r="D46" s="90">
        <v>3</v>
      </c>
      <c r="E46" s="90"/>
      <c r="F46" s="90"/>
    </row>
    <row r="47" spans="1:6" ht="31.5">
      <c r="A47" s="88" t="s">
        <v>477</v>
      </c>
      <c r="B47" s="88" t="s">
        <v>710</v>
      </c>
      <c r="C47" s="88" t="s">
        <v>584</v>
      </c>
      <c r="D47" s="90">
        <v>33</v>
      </c>
      <c r="E47" s="90"/>
      <c r="F47" s="90"/>
    </row>
    <row r="48" spans="1:6" ht="21">
      <c r="A48" s="88" t="s">
        <v>478</v>
      </c>
      <c r="B48" s="88" t="s">
        <v>711</v>
      </c>
      <c r="C48" s="88" t="s">
        <v>584</v>
      </c>
      <c r="D48" s="90">
        <v>2</v>
      </c>
      <c r="E48" s="90"/>
      <c r="F48" s="90"/>
    </row>
    <row r="49" spans="1:6" ht="21">
      <c r="A49" s="88" t="s">
        <v>351</v>
      </c>
      <c r="B49" s="88" t="s">
        <v>712</v>
      </c>
      <c r="C49" s="88" t="s">
        <v>584</v>
      </c>
      <c r="D49" s="90">
        <v>357</v>
      </c>
      <c r="E49" s="90"/>
      <c r="F49" s="90"/>
    </row>
    <row r="50" spans="1:6" ht="31.5">
      <c r="A50" s="88" t="s">
        <v>352</v>
      </c>
      <c r="B50" s="88" t="s">
        <v>713</v>
      </c>
      <c r="C50" s="88" t="s">
        <v>584</v>
      </c>
      <c r="D50" s="90">
        <v>1</v>
      </c>
      <c r="E50" s="90"/>
      <c r="F50" s="90"/>
    </row>
    <row r="51" spans="1:6" ht="31.5">
      <c r="A51" s="88" t="s">
        <v>353</v>
      </c>
      <c r="B51" s="88" t="s">
        <v>714</v>
      </c>
      <c r="C51" s="88" t="s">
        <v>584</v>
      </c>
      <c r="D51" s="90">
        <v>71</v>
      </c>
      <c r="E51" s="90"/>
      <c r="F51" s="90"/>
    </row>
    <row r="52" spans="1:6" ht="31.5">
      <c r="A52" s="88" t="s">
        <v>354</v>
      </c>
      <c r="B52" s="88" t="s">
        <v>715</v>
      </c>
      <c r="C52" s="88" t="s">
        <v>584</v>
      </c>
      <c r="D52" s="90">
        <v>1</v>
      </c>
      <c r="E52" s="90"/>
      <c r="F52" s="90"/>
    </row>
    <row r="53" spans="1:6" ht="31.5">
      <c r="A53" s="88" t="s">
        <v>355</v>
      </c>
      <c r="B53" s="88" t="s">
        <v>716</v>
      </c>
      <c r="C53" s="88" t="s">
        <v>584</v>
      </c>
      <c r="D53" s="90">
        <v>287</v>
      </c>
      <c r="E53" s="90"/>
      <c r="F53" s="90"/>
    </row>
    <row r="54" spans="1:6">
      <c r="A54" s="88" t="s">
        <v>356</v>
      </c>
      <c r="B54" s="88" t="s">
        <v>717</v>
      </c>
      <c r="C54" s="88" t="s">
        <v>431</v>
      </c>
      <c r="D54" s="90">
        <v>4</v>
      </c>
      <c r="E54" s="90"/>
      <c r="F54" s="90"/>
    </row>
    <row r="55" spans="1:6" ht="21">
      <c r="A55" s="88" t="s">
        <v>357</v>
      </c>
      <c r="B55" s="88" t="s">
        <v>718</v>
      </c>
      <c r="C55" s="88" t="s">
        <v>431</v>
      </c>
      <c r="D55" s="90">
        <v>1</v>
      </c>
      <c r="E55" s="90"/>
      <c r="F55" s="90"/>
    </row>
    <row r="56" spans="1:6" ht="21">
      <c r="A56" s="88" t="s">
        <v>358</v>
      </c>
      <c r="B56" s="88" t="s">
        <v>719</v>
      </c>
      <c r="C56" s="88" t="s">
        <v>431</v>
      </c>
      <c r="D56" s="90">
        <v>287</v>
      </c>
      <c r="E56" s="90"/>
      <c r="F56" s="90"/>
    </row>
    <row r="57" spans="1:6" ht="21">
      <c r="A57" s="88" t="s">
        <v>359</v>
      </c>
      <c r="B57" s="88" t="s">
        <v>720</v>
      </c>
      <c r="C57" s="88" t="s">
        <v>585</v>
      </c>
      <c r="D57" s="90">
        <v>6</v>
      </c>
      <c r="E57" s="90"/>
      <c r="F57" s="90"/>
    </row>
    <row r="58" spans="1:6" ht="31.5">
      <c r="A58" s="88" t="s">
        <v>360</v>
      </c>
      <c r="B58" s="88" t="s">
        <v>721</v>
      </c>
      <c r="C58" s="88" t="s">
        <v>585</v>
      </c>
      <c r="D58" s="90">
        <v>187</v>
      </c>
      <c r="E58" s="90"/>
      <c r="F58" s="90"/>
    </row>
    <row r="59" spans="1:6">
      <c r="A59" s="91" t="s">
        <v>583</v>
      </c>
      <c r="B59" s="538" t="s">
        <v>722</v>
      </c>
      <c r="C59" s="539"/>
      <c r="D59" s="539"/>
      <c r="E59" s="539"/>
      <c r="F59" s="540"/>
    </row>
    <row r="60" spans="1:6" ht="21">
      <c r="A60" s="88" t="s">
        <v>444</v>
      </c>
      <c r="B60" s="88" t="s">
        <v>723</v>
      </c>
      <c r="C60" s="88" t="s">
        <v>397</v>
      </c>
      <c r="D60" s="90">
        <v>45</v>
      </c>
      <c r="E60" s="90"/>
      <c r="F60" s="90"/>
    </row>
    <row r="61" spans="1:6" ht="21">
      <c r="A61" s="88" t="s">
        <v>321</v>
      </c>
      <c r="B61" s="88" t="s">
        <v>724</v>
      </c>
      <c r="C61" s="88" t="s">
        <v>397</v>
      </c>
      <c r="D61" s="90">
        <v>13</v>
      </c>
      <c r="E61" s="90"/>
      <c r="F61" s="90"/>
    </row>
    <row r="62" spans="1:6">
      <c r="A62" s="88" t="s">
        <v>322</v>
      </c>
      <c r="B62" s="88" t="s">
        <v>725</v>
      </c>
      <c r="C62" s="88" t="s">
        <v>431</v>
      </c>
      <c r="D62" s="90">
        <v>1</v>
      </c>
      <c r="E62" s="90"/>
      <c r="F62" s="90"/>
    </row>
    <row r="63" spans="1:6">
      <c r="A63" s="88" t="s">
        <v>323</v>
      </c>
      <c r="B63" s="88" t="s">
        <v>726</v>
      </c>
      <c r="C63" s="88" t="s">
        <v>431</v>
      </c>
      <c r="D63" s="90">
        <v>4</v>
      </c>
      <c r="E63" s="90"/>
      <c r="F63" s="90"/>
    </row>
    <row r="64" spans="1:6">
      <c r="A64" s="88" t="s">
        <v>324</v>
      </c>
      <c r="B64" s="88" t="s">
        <v>727</v>
      </c>
      <c r="C64" s="88" t="s">
        <v>431</v>
      </c>
      <c r="D64" s="90">
        <v>2</v>
      </c>
      <c r="E64" s="90"/>
      <c r="F64" s="90"/>
    </row>
    <row r="65" spans="1:6" ht="21">
      <c r="A65" s="88" t="s">
        <v>325</v>
      </c>
      <c r="B65" s="88" t="s">
        <v>728</v>
      </c>
      <c r="C65" s="88" t="s">
        <v>397</v>
      </c>
      <c r="D65" s="90">
        <v>303</v>
      </c>
      <c r="E65" s="90"/>
      <c r="F65" s="90"/>
    </row>
    <row r="66" spans="1:6" ht="21">
      <c r="A66" s="88" t="s">
        <v>326</v>
      </c>
      <c r="B66" s="88" t="s">
        <v>729</v>
      </c>
      <c r="C66" s="88" t="s">
        <v>397</v>
      </c>
      <c r="D66" s="90">
        <v>65</v>
      </c>
      <c r="E66" s="90"/>
      <c r="F66" s="90"/>
    </row>
    <row r="67" spans="1:6">
      <c r="A67" s="541" t="s">
        <v>730</v>
      </c>
      <c r="B67" s="542"/>
      <c r="C67" s="542"/>
      <c r="D67" s="542"/>
      <c r="E67" s="543"/>
      <c r="F67" s="90"/>
    </row>
  </sheetData>
  <sheetProtection selectLockedCells="1" selectUnlockedCells="1"/>
  <mergeCells count="7">
    <mergeCell ref="A1:F1"/>
    <mergeCell ref="A2:F2"/>
    <mergeCell ref="B6:F6"/>
    <mergeCell ref="A67:E67"/>
    <mergeCell ref="B15:F15"/>
    <mergeCell ref="B39:F39"/>
    <mergeCell ref="B59:F59"/>
  </mergeCells>
  <phoneticPr fontId="37" type="noConversion"/>
  <pageMargins left="0.75" right="0.75" top="1" bottom="1" header="0.51180555555555551" footer="0.51180555555555551"/>
  <pageSetup paperSize="9" scale="82" firstPageNumber="0" orientation="portrait" r:id="rId1"/>
  <headerFooter alignWithMargins="0">
    <oddFooter>&amp;R&amp;P z &amp;N</oddFooter>
  </headerFooter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8"/>
  <sheetViews>
    <sheetView topLeftCell="A67" workbookViewId="0">
      <selection activeCell="A2" sqref="A2:F2"/>
    </sheetView>
  </sheetViews>
  <sheetFormatPr defaultRowHeight="12.75"/>
  <cols>
    <col min="1" max="1" width="5.85546875" customWidth="1"/>
    <col min="2" max="2" width="13.42578125" bestFit="1" customWidth="1"/>
    <col min="3" max="3" width="52" bestFit="1" customWidth="1"/>
    <col min="4" max="4" width="8.42578125" style="55" customWidth="1"/>
    <col min="5" max="5" width="7.85546875" style="162" bestFit="1" customWidth="1"/>
    <col min="6" max="6" width="13.140625" style="188" customWidth="1"/>
    <col min="7" max="7" width="15.42578125" style="188" customWidth="1"/>
  </cols>
  <sheetData>
    <row r="1" spans="1:7" ht="12.75" customHeight="1">
      <c r="A1" s="536" t="s">
        <v>1071</v>
      </c>
      <c r="B1" s="536"/>
      <c r="C1" s="536"/>
      <c r="D1" s="536"/>
      <c r="E1" s="536"/>
      <c r="F1" s="536"/>
    </row>
    <row r="2" spans="1:7" ht="12.75" customHeight="1">
      <c r="A2" s="537" t="s">
        <v>860</v>
      </c>
      <c r="B2" s="537"/>
      <c r="C2" s="537"/>
      <c r="D2" s="537"/>
      <c r="E2" s="537"/>
      <c r="F2" s="537"/>
    </row>
    <row r="3" spans="1:7">
      <c r="A3" s="547" t="s">
        <v>394</v>
      </c>
      <c r="B3" s="547" t="s">
        <v>484</v>
      </c>
      <c r="C3" s="547" t="s">
        <v>485</v>
      </c>
      <c r="D3" s="547" t="s">
        <v>731</v>
      </c>
      <c r="E3" s="549" t="s">
        <v>486</v>
      </c>
      <c r="F3" s="98" t="s">
        <v>487</v>
      </c>
      <c r="G3" s="98" t="s">
        <v>488</v>
      </c>
    </row>
    <row r="4" spans="1:7">
      <c r="A4" s="548"/>
      <c r="B4" s="548"/>
      <c r="C4" s="548"/>
      <c r="D4" s="548"/>
      <c r="E4" s="550"/>
      <c r="F4" s="99" t="s">
        <v>489</v>
      </c>
      <c r="G4" s="99" t="s">
        <v>489</v>
      </c>
    </row>
    <row r="5" spans="1:7">
      <c r="A5" s="93">
        <v>1</v>
      </c>
      <c r="B5" s="94"/>
      <c r="C5" s="544" t="s">
        <v>861</v>
      </c>
      <c r="D5" s="545"/>
      <c r="E5" s="545"/>
      <c r="F5" s="545"/>
      <c r="G5" s="546"/>
    </row>
    <row r="6" spans="1:7">
      <c r="A6" s="93" t="s">
        <v>544</v>
      </c>
      <c r="B6" s="94"/>
      <c r="C6" s="544" t="s">
        <v>490</v>
      </c>
      <c r="D6" s="545"/>
      <c r="E6" s="545"/>
      <c r="F6" s="545"/>
      <c r="G6" s="546"/>
    </row>
    <row r="7" spans="1:7" ht="52.5">
      <c r="A7" s="95" t="s">
        <v>733</v>
      </c>
      <c r="B7" s="96" t="s">
        <v>491</v>
      </c>
      <c r="C7" s="96" t="s">
        <v>492</v>
      </c>
      <c r="D7" s="97" t="s">
        <v>458</v>
      </c>
      <c r="E7" s="102" t="s">
        <v>90</v>
      </c>
      <c r="F7" s="103"/>
      <c r="G7" s="103"/>
    </row>
    <row r="8" spans="1:7">
      <c r="A8" s="93" t="s">
        <v>586</v>
      </c>
      <c r="B8" s="94"/>
      <c r="C8" s="544" t="s">
        <v>493</v>
      </c>
      <c r="D8" s="545"/>
      <c r="E8" s="545"/>
      <c r="F8" s="545"/>
      <c r="G8" s="546"/>
    </row>
    <row r="9" spans="1:7" ht="52.5">
      <c r="A9" s="95" t="s">
        <v>966</v>
      </c>
      <c r="B9" s="96" t="s">
        <v>494</v>
      </c>
      <c r="C9" s="96" t="s">
        <v>736</v>
      </c>
      <c r="D9" s="97" t="s">
        <v>495</v>
      </c>
      <c r="E9" s="102" t="s">
        <v>91</v>
      </c>
      <c r="F9" s="103"/>
      <c r="G9" s="103"/>
    </row>
    <row r="10" spans="1:7" ht="52.5">
      <c r="A10" s="95" t="s">
        <v>862</v>
      </c>
      <c r="B10" s="96" t="s">
        <v>501</v>
      </c>
      <c r="C10" s="96" t="s">
        <v>754</v>
      </c>
      <c r="D10" s="97" t="s">
        <v>398</v>
      </c>
      <c r="E10" s="102" t="s">
        <v>92</v>
      </c>
      <c r="F10" s="103"/>
      <c r="G10" s="103"/>
    </row>
    <row r="11" spans="1:7" ht="42">
      <c r="A11" s="95" t="s">
        <v>735</v>
      </c>
      <c r="B11" s="96" t="s">
        <v>505</v>
      </c>
      <c r="C11" s="96" t="s">
        <v>762</v>
      </c>
      <c r="D11" s="97" t="s">
        <v>495</v>
      </c>
      <c r="E11" s="102" t="s">
        <v>93</v>
      </c>
      <c r="F11" s="103"/>
      <c r="G11" s="103"/>
    </row>
    <row r="12" spans="1:7" ht="42">
      <c r="A12" s="95" t="s">
        <v>737</v>
      </c>
      <c r="B12" s="96" t="s">
        <v>530</v>
      </c>
      <c r="C12" s="96" t="s">
        <v>508</v>
      </c>
      <c r="D12" s="97" t="s">
        <v>495</v>
      </c>
      <c r="E12" s="102" t="s">
        <v>94</v>
      </c>
      <c r="F12" s="103"/>
      <c r="G12" s="103"/>
    </row>
    <row r="13" spans="1:7" ht="21">
      <c r="A13" s="95" t="s">
        <v>740</v>
      </c>
      <c r="B13" s="96" t="s">
        <v>498</v>
      </c>
      <c r="C13" s="96" t="s">
        <v>745</v>
      </c>
      <c r="D13" s="97" t="s">
        <v>300</v>
      </c>
      <c r="E13" s="102">
        <v>29</v>
      </c>
      <c r="F13" s="103"/>
      <c r="G13" s="103"/>
    </row>
    <row r="14" spans="1:7" ht="21">
      <c r="A14" s="95" t="s">
        <v>742</v>
      </c>
      <c r="B14" s="96" t="s">
        <v>509</v>
      </c>
      <c r="C14" s="96" t="s">
        <v>769</v>
      </c>
      <c r="D14" s="97" t="s">
        <v>300</v>
      </c>
      <c r="E14" s="102">
        <v>29</v>
      </c>
      <c r="F14" s="103"/>
      <c r="G14" s="103"/>
    </row>
    <row r="15" spans="1:7" ht="52.5">
      <c r="A15" s="95" t="s">
        <v>744</v>
      </c>
      <c r="B15" s="96" t="s">
        <v>510</v>
      </c>
      <c r="C15" s="96" t="s">
        <v>774</v>
      </c>
      <c r="D15" s="97" t="s">
        <v>495</v>
      </c>
      <c r="E15" s="102" t="s">
        <v>95</v>
      </c>
      <c r="F15" s="103"/>
      <c r="G15" s="103"/>
    </row>
    <row r="16" spans="1:7" ht="31.5">
      <c r="A16" s="95" t="s">
        <v>746</v>
      </c>
      <c r="B16" s="96" t="s">
        <v>511</v>
      </c>
      <c r="C16" s="96" t="s">
        <v>734</v>
      </c>
      <c r="D16" s="97" t="s">
        <v>512</v>
      </c>
      <c r="E16" s="102" t="s">
        <v>96</v>
      </c>
      <c r="F16" s="103"/>
      <c r="G16" s="103"/>
    </row>
    <row r="17" spans="1:7" ht="42">
      <c r="A17" s="95" t="s">
        <v>749</v>
      </c>
      <c r="B17" s="96" t="s">
        <v>529</v>
      </c>
      <c r="C17" s="96" t="s">
        <v>843</v>
      </c>
      <c r="D17" s="97" t="s">
        <v>495</v>
      </c>
      <c r="E17" s="102" t="s">
        <v>97</v>
      </c>
      <c r="F17" s="103"/>
      <c r="G17" s="103"/>
    </row>
    <row r="18" spans="1:7">
      <c r="A18" s="93" t="s">
        <v>282</v>
      </c>
      <c r="B18" s="94"/>
      <c r="C18" s="544" t="s">
        <v>513</v>
      </c>
      <c r="D18" s="545"/>
      <c r="E18" s="545"/>
      <c r="F18" s="545"/>
      <c r="G18" s="546"/>
    </row>
    <row r="19" spans="1:7" ht="21">
      <c r="A19" s="95" t="s">
        <v>967</v>
      </c>
      <c r="B19" s="96" t="s">
        <v>863</v>
      </c>
      <c r="C19" s="96" t="s">
        <v>864</v>
      </c>
      <c r="D19" s="97" t="s">
        <v>397</v>
      </c>
      <c r="E19" s="102">
        <v>30</v>
      </c>
      <c r="F19" s="103"/>
      <c r="G19" s="103"/>
    </row>
    <row r="20" spans="1:7" ht="21">
      <c r="A20" s="95" t="s">
        <v>968</v>
      </c>
      <c r="B20" s="96" t="s">
        <v>969</v>
      </c>
      <c r="C20" s="96" t="s">
        <v>970</v>
      </c>
      <c r="D20" s="97" t="s">
        <v>397</v>
      </c>
      <c r="E20" s="102">
        <v>2</v>
      </c>
      <c r="F20" s="103"/>
      <c r="G20" s="103"/>
    </row>
    <row r="21" spans="1:7" ht="21">
      <c r="A21" s="95" t="s">
        <v>971</v>
      </c>
      <c r="B21" s="96" t="s">
        <v>972</v>
      </c>
      <c r="C21" s="96" t="s">
        <v>973</v>
      </c>
      <c r="D21" s="97" t="s">
        <v>397</v>
      </c>
      <c r="E21" s="102">
        <v>6</v>
      </c>
      <c r="F21" s="103"/>
      <c r="G21" s="103"/>
    </row>
    <row r="22" spans="1:7" ht="21">
      <c r="A22" s="95" t="s">
        <v>974</v>
      </c>
      <c r="B22" s="96" t="s">
        <v>975</v>
      </c>
      <c r="C22" s="96" t="s">
        <v>976</v>
      </c>
      <c r="D22" s="97" t="s">
        <v>397</v>
      </c>
      <c r="E22" s="102">
        <v>10</v>
      </c>
      <c r="F22" s="103"/>
      <c r="G22" s="103"/>
    </row>
    <row r="23" spans="1:7" ht="21">
      <c r="A23" s="95" t="s">
        <v>977</v>
      </c>
      <c r="B23" s="96" t="s">
        <v>883</v>
      </c>
      <c r="C23" s="96" t="s">
        <v>978</v>
      </c>
      <c r="D23" s="97" t="s">
        <v>300</v>
      </c>
      <c r="E23" s="102">
        <v>4</v>
      </c>
      <c r="F23" s="103"/>
      <c r="G23" s="103"/>
    </row>
    <row r="24" spans="1:7" ht="21">
      <c r="A24" s="95" t="s">
        <v>979</v>
      </c>
      <c r="B24" s="96" t="s">
        <v>980</v>
      </c>
      <c r="C24" s="96" t="s">
        <v>981</v>
      </c>
      <c r="D24" s="97" t="s">
        <v>520</v>
      </c>
      <c r="E24" s="102">
        <v>4</v>
      </c>
      <c r="F24" s="103"/>
      <c r="G24" s="103"/>
    </row>
    <row r="25" spans="1:7" ht="21">
      <c r="A25" s="95" t="s">
        <v>982</v>
      </c>
      <c r="B25" s="96" t="s">
        <v>983</v>
      </c>
      <c r="C25" s="96" t="s">
        <v>984</v>
      </c>
      <c r="D25" s="97" t="s">
        <v>520</v>
      </c>
      <c r="E25" s="102">
        <v>1</v>
      </c>
      <c r="F25" s="103"/>
      <c r="G25" s="103"/>
    </row>
    <row r="26" spans="1:7" ht="21">
      <c r="A26" s="95" t="s">
        <v>985</v>
      </c>
      <c r="B26" s="96" t="s">
        <v>986</v>
      </c>
      <c r="C26" s="96" t="s">
        <v>987</v>
      </c>
      <c r="D26" s="97" t="s">
        <v>520</v>
      </c>
      <c r="E26" s="102">
        <v>1</v>
      </c>
      <c r="F26" s="103"/>
      <c r="G26" s="103"/>
    </row>
    <row r="27" spans="1:7" ht="21">
      <c r="A27" s="95" t="s">
        <v>988</v>
      </c>
      <c r="B27" s="96" t="s">
        <v>989</v>
      </c>
      <c r="C27" s="96" t="s">
        <v>990</v>
      </c>
      <c r="D27" s="97" t="s">
        <v>520</v>
      </c>
      <c r="E27" s="102">
        <v>3</v>
      </c>
      <c r="F27" s="103"/>
      <c r="G27" s="103"/>
    </row>
    <row r="28" spans="1:7">
      <c r="A28" s="93" t="s">
        <v>283</v>
      </c>
      <c r="B28" s="94"/>
      <c r="C28" s="544" t="s">
        <v>865</v>
      </c>
      <c r="D28" s="545"/>
      <c r="E28" s="545"/>
      <c r="F28" s="545"/>
      <c r="G28" s="546"/>
    </row>
    <row r="29" spans="1:7" ht="21">
      <c r="A29" s="95" t="s">
        <v>991</v>
      </c>
      <c r="B29" s="96" t="s">
        <v>866</v>
      </c>
      <c r="C29" s="96" t="s">
        <v>867</v>
      </c>
      <c r="D29" s="97" t="s">
        <v>300</v>
      </c>
      <c r="E29" s="102">
        <v>10</v>
      </c>
      <c r="F29" s="103"/>
      <c r="G29" s="103"/>
    </row>
    <row r="30" spans="1:7" ht="21">
      <c r="A30" s="95" t="s">
        <v>992</v>
      </c>
      <c r="B30" s="96" t="s">
        <v>868</v>
      </c>
      <c r="C30" s="96" t="s">
        <v>869</v>
      </c>
      <c r="D30" s="97" t="s">
        <v>520</v>
      </c>
      <c r="E30" s="102">
        <v>10</v>
      </c>
      <c r="F30" s="103"/>
      <c r="G30" s="103"/>
    </row>
    <row r="31" spans="1:7" ht="21">
      <c r="A31" s="95" t="s">
        <v>993</v>
      </c>
      <c r="B31" s="96" t="s">
        <v>870</v>
      </c>
      <c r="C31" s="96" t="s">
        <v>871</v>
      </c>
      <c r="D31" s="97" t="s">
        <v>520</v>
      </c>
      <c r="E31" s="102">
        <v>10</v>
      </c>
      <c r="F31" s="103"/>
      <c r="G31" s="103"/>
    </row>
    <row r="32" spans="1:7" ht="21">
      <c r="A32" s="95" t="s">
        <v>994</v>
      </c>
      <c r="B32" s="96" t="s">
        <v>872</v>
      </c>
      <c r="C32" s="96" t="s">
        <v>873</v>
      </c>
      <c r="D32" s="97" t="s">
        <v>520</v>
      </c>
      <c r="E32" s="102">
        <v>29</v>
      </c>
      <c r="F32" s="103"/>
      <c r="G32" s="103"/>
    </row>
    <row r="33" spans="1:7" ht="21">
      <c r="A33" s="95" t="s">
        <v>995</v>
      </c>
      <c r="B33" s="96" t="s">
        <v>874</v>
      </c>
      <c r="C33" s="96" t="s">
        <v>875</v>
      </c>
      <c r="D33" s="97" t="s">
        <v>397</v>
      </c>
      <c r="E33" s="102">
        <v>173.9</v>
      </c>
      <c r="F33" s="103"/>
      <c r="G33" s="103"/>
    </row>
    <row r="34" spans="1:7" ht="21">
      <c r="A34" s="95" t="s">
        <v>996</v>
      </c>
      <c r="B34" s="96" t="s">
        <v>997</v>
      </c>
      <c r="C34" s="96" t="s">
        <v>998</v>
      </c>
      <c r="D34" s="97" t="s">
        <v>300</v>
      </c>
      <c r="E34" s="102">
        <v>5</v>
      </c>
      <c r="F34" s="103"/>
      <c r="G34" s="103"/>
    </row>
    <row r="35" spans="1:7" ht="21">
      <c r="A35" s="95" t="s">
        <v>999</v>
      </c>
      <c r="B35" s="96" t="s">
        <v>0</v>
      </c>
      <c r="C35" s="96" t="s">
        <v>1</v>
      </c>
      <c r="D35" s="97" t="s">
        <v>520</v>
      </c>
      <c r="E35" s="102">
        <v>5</v>
      </c>
      <c r="F35" s="103"/>
      <c r="G35" s="103"/>
    </row>
    <row r="36" spans="1:7" ht="21">
      <c r="A36" s="95" t="s">
        <v>2</v>
      </c>
      <c r="B36" s="96" t="s">
        <v>0</v>
      </c>
      <c r="C36" s="96" t="s">
        <v>3</v>
      </c>
      <c r="D36" s="97" t="s">
        <v>520</v>
      </c>
      <c r="E36" s="102">
        <v>10</v>
      </c>
      <c r="F36" s="103"/>
      <c r="G36" s="103"/>
    </row>
    <row r="37" spans="1:7" ht="21">
      <c r="A37" s="95" t="s">
        <v>4</v>
      </c>
      <c r="B37" s="96" t="s">
        <v>5</v>
      </c>
      <c r="C37" s="96" t="s">
        <v>6</v>
      </c>
      <c r="D37" s="97" t="s">
        <v>520</v>
      </c>
      <c r="E37" s="102">
        <v>16</v>
      </c>
      <c r="F37" s="103"/>
      <c r="G37" s="103"/>
    </row>
    <row r="38" spans="1:7" ht="21">
      <c r="A38" s="95" t="s">
        <v>7</v>
      </c>
      <c r="B38" s="96" t="s">
        <v>8</v>
      </c>
      <c r="C38" s="96" t="s">
        <v>9</v>
      </c>
      <c r="D38" s="97" t="s">
        <v>397</v>
      </c>
      <c r="E38" s="102">
        <v>47.7</v>
      </c>
      <c r="F38" s="103"/>
      <c r="G38" s="103"/>
    </row>
    <row r="39" spans="1:7" ht="21">
      <c r="A39" s="95" t="s">
        <v>10</v>
      </c>
      <c r="B39" s="96" t="s">
        <v>872</v>
      </c>
      <c r="C39" s="96" t="s">
        <v>11</v>
      </c>
      <c r="D39" s="97" t="s">
        <v>520</v>
      </c>
      <c r="E39" s="102">
        <v>1</v>
      </c>
      <c r="F39" s="103"/>
      <c r="G39" s="103"/>
    </row>
    <row r="40" spans="1:7" ht="21">
      <c r="A40" s="95" t="s">
        <v>794</v>
      </c>
      <c r="B40" s="96" t="s">
        <v>870</v>
      </c>
      <c r="C40" s="96" t="s">
        <v>877</v>
      </c>
      <c r="D40" s="97" t="s">
        <v>520</v>
      </c>
      <c r="E40" s="102">
        <v>10</v>
      </c>
      <c r="F40" s="103"/>
      <c r="G40" s="103"/>
    </row>
    <row r="41" spans="1:7" ht="21">
      <c r="A41" s="95" t="s">
        <v>797</v>
      </c>
      <c r="B41" s="96" t="s">
        <v>0</v>
      </c>
      <c r="C41" s="96" t="s">
        <v>12</v>
      </c>
      <c r="D41" s="97" t="s">
        <v>520</v>
      </c>
      <c r="E41" s="102">
        <v>10</v>
      </c>
      <c r="F41" s="103"/>
      <c r="G41" s="103"/>
    </row>
    <row r="42" spans="1:7" ht="21">
      <c r="A42" s="95" t="s">
        <v>800</v>
      </c>
      <c r="B42" s="96" t="s">
        <v>878</v>
      </c>
      <c r="C42" s="96" t="s">
        <v>879</v>
      </c>
      <c r="D42" s="97" t="s">
        <v>397</v>
      </c>
      <c r="E42" s="102">
        <v>173.9</v>
      </c>
      <c r="F42" s="103"/>
      <c r="G42" s="103"/>
    </row>
    <row r="43" spans="1:7" ht="21">
      <c r="A43" s="95" t="s">
        <v>803</v>
      </c>
      <c r="B43" s="96" t="s">
        <v>13</v>
      </c>
      <c r="C43" s="96" t="s">
        <v>14</v>
      </c>
      <c r="D43" s="97" t="s">
        <v>397</v>
      </c>
      <c r="E43" s="102">
        <v>47.7</v>
      </c>
      <c r="F43" s="103"/>
      <c r="G43" s="103"/>
    </row>
    <row r="44" spans="1:7">
      <c r="A44" s="93" t="s">
        <v>295</v>
      </c>
      <c r="B44" s="94"/>
      <c r="C44" s="544" t="s">
        <v>880</v>
      </c>
      <c r="D44" s="545"/>
      <c r="E44" s="545"/>
      <c r="F44" s="545"/>
      <c r="G44" s="546"/>
    </row>
    <row r="45" spans="1:7" ht="12.75" customHeight="1">
      <c r="A45" s="95" t="s">
        <v>15</v>
      </c>
      <c r="B45" s="96" t="s">
        <v>881</v>
      </c>
      <c r="C45" s="96" t="s">
        <v>882</v>
      </c>
      <c r="D45" s="97" t="s">
        <v>397</v>
      </c>
      <c r="E45" s="102">
        <v>322.39999999999998</v>
      </c>
      <c r="F45" s="103"/>
      <c r="G45" s="103"/>
    </row>
    <row r="46" spans="1:7" ht="21">
      <c r="A46" s="95" t="s">
        <v>16</v>
      </c>
      <c r="B46" s="96" t="s">
        <v>17</v>
      </c>
      <c r="C46" s="96" t="s">
        <v>18</v>
      </c>
      <c r="D46" s="97" t="s">
        <v>397</v>
      </c>
      <c r="E46" s="102">
        <v>13.8</v>
      </c>
      <c r="F46" s="103"/>
      <c r="G46" s="103"/>
    </row>
    <row r="47" spans="1:7" ht="21">
      <c r="A47" s="95" t="s">
        <v>809</v>
      </c>
      <c r="B47" s="96" t="s">
        <v>19</v>
      </c>
      <c r="C47" s="96" t="s">
        <v>20</v>
      </c>
      <c r="D47" s="97" t="s">
        <v>397</v>
      </c>
      <c r="E47" s="102">
        <v>1</v>
      </c>
      <c r="F47" s="103"/>
      <c r="G47" s="103"/>
    </row>
    <row r="48" spans="1:7" ht="21">
      <c r="A48" s="95" t="s">
        <v>812</v>
      </c>
      <c r="B48" s="96" t="s">
        <v>21</v>
      </c>
      <c r="C48" s="96" t="s">
        <v>875</v>
      </c>
      <c r="D48" s="97" t="s">
        <v>397</v>
      </c>
      <c r="E48" s="102">
        <v>2.5</v>
      </c>
      <c r="F48" s="103"/>
      <c r="G48" s="103"/>
    </row>
    <row r="49" spans="1:7" ht="21">
      <c r="A49" s="95" t="s">
        <v>815</v>
      </c>
      <c r="B49" s="96" t="s">
        <v>22</v>
      </c>
      <c r="C49" s="96" t="s">
        <v>9</v>
      </c>
      <c r="D49" s="97" t="s">
        <v>397</v>
      </c>
      <c r="E49" s="102">
        <v>2.2000000000000002</v>
      </c>
      <c r="F49" s="103"/>
      <c r="G49" s="103"/>
    </row>
    <row r="50" spans="1:7" ht="21">
      <c r="A50" s="95" t="s">
        <v>23</v>
      </c>
      <c r="B50" s="96" t="s">
        <v>17</v>
      </c>
      <c r="C50" s="96" t="s">
        <v>18</v>
      </c>
      <c r="D50" s="97" t="s">
        <v>397</v>
      </c>
      <c r="E50" s="102">
        <v>20.9</v>
      </c>
      <c r="F50" s="103"/>
      <c r="G50" s="103"/>
    </row>
    <row r="51" spans="1:7" ht="21">
      <c r="A51" s="95" t="s">
        <v>24</v>
      </c>
      <c r="B51" s="96" t="s">
        <v>881</v>
      </c>
      <c r="C51" s="96" t="s">
        <v>25</v>
      </c>
      <c r="D51" s="97" t="s">
        <v>397</v>
      </c>
      <c r="E51" s="102">
        <v>10.3</v>
      </c>
      <c r="F51" s="103"/>
      <c r="G51" s="103"/>
    </row>
    <row r="52" spans="1:7" ht="21">
      <c r="A52" s="95" t="s">
        <v>26</v>
      </c>
      <c r="B52" s="96" t="s">
        <v>27</v>
      </c>
      <c r="C52" s="96" t="s">
        <v>28</v>
      </c>
      <c r="D52" s="97" t="s">
        <v>876</v>
      </c>
      <c r="E52" s="102">
        <v>32</v>
      </c>
      <c r="F52" s="103"/>
      <c r="G52" s="103"/>
    </row>
    <row r="53" spans="1:7" ht="21">
      <c r="A53" s="95" t="s">
        <v>29</v>
      </c>
      <c r="B53" s="96" t="s">
        <v>883</v>
      </c>
      <c r="C53" s="96" t="s">
        <v>884</v>
      </c>
      <c r="D53" s="97" t="s">
        <v>300</v>
      </c>
      <c r="E53" s="102">
        <v>5</v>
      </c>
      <c r="F53" s="103"/>
      <c r="G53" s="103"/>
    </row>
    <row r="54" spans="1:7" ht="21">
      <c r="A54" s="95" t="s">
        <v>30</v>
      </c>
      <c r="B54" s="96" t="s">
        <v>31</v>
      </c>
      <c r="C54" s="96" t="s">
        <v>32</v>
      </c>
      <c r="D54" s="97" t="s">
        <v>300</v>
      </c>
      <c r="E54" s="102">
        <v>5</v>
      </c>
      <c r="F54" s="103"/>
      <c r="G54" s="103"/>
    </row>
    <row r="55" spans="1:7" ht="21">
      <c r="A55" s="95" t="s">
        <v>33</v>
      </c>
      <c r="B55" s="96" t="s">
        <v>34</v>
      </c>
      <c r="C55" s="96" t="s">
        <v>35</v>
      </c>
      <c r="D55" s="97" t="s">
        <v>300</v>
      </c>
      <c r="E55" s="102">
        <v>1</v>
      </c>
      <c r="F55" s="103"/>
      <c r="G55" s="103"/>
    </row>
    <row r="56" spans="1:7" ht="21">
      <c r="A56" s="95" t="s">
        <v>36</v>
      </c>
      <c r="B56" s="96" t="s">
        <v>37</v>
      </c>
      <c r="C56" s="96" t="s">
        <v>38</v>
      </c>
      <c r="D56" s="97" t="s">
        <v>300</v>
      </c>
      <c r="E56" s="102">
        <v>2</v>
      </c>
      <c r="F56" s="103"/>
      <c r="G56" s="103"/>
    </row>
    <row r="57" spans="1:7" ht="21">
      <c r="A57" s="95" t="s">
        <v>39</v>
      </c>
      <c r="B57" s="96" t="s">
        <v>31</v>
      </c>
      <c r="C57" s="96" t="s">
        <v>40</v>
      </c>
      <c r="D57" s="97" t="s">
        <v>300</v>
      </c>
      <c r="E57" s="102">
        <v>1</v>
      </c>
      <c r="F57" s="103"/>
      <c r="G57" s="103"/>
    </row>
    <row r="58" spans="1:7" ht="21">
      <c r="A58" s="95" t="s">
        <v>41</v>
      </c>
      <c r="B58" s="96" t="s">
        <v>885</v>
      </c>
      <c r="C58" s="96" t="s">
        <v>886</v>
      </c>
      <c r="D58" s="97" t="s">
        <v>520</v>
      </c>
      <c r="E58" s="102">
        <v>19</v>
      </c>
      <c r="F58" s="103"/>
      <c r="G58" s="103"/>
    </row>
    <row r="59" spans="1:7" ht="21">
      <c r="A59" s="95" t="s">
        <v>42</v>
      </c>
      <c r="B59" s="96" t="s">
        <v>885</v>
      </c>
      <c r="C59" s="96" t="s">
        <v>43</v>
      </c>
      <c r="D59" s="97" t="s">
        <v>520</v>
      </c>
      <c r="E59" s="102">
        <v>9</v>
      </c>
      <c r="F59" s="103"/>
      <c r="G59" s="103"/>
    </row>
    <row r="60" spans="1:7" ht="21">
      <c r="A60" s="95" t="s">
        <v>44</v>
      </c>
      <c r="B60" s="96" t="s">
        <v>45</v>
      </c>
      <c r="C60" s="96" t="s">
        <v>46</v>
      </c>
      <c r="D60" s="97" t="s">
        <v>520</v>
      </c>
      <c r="E60" s="102">
        <v>17</v>
      </c>
      <c r="F60" s="103"/>
      <c r="G60" s="103"/>
    </row>
    <row r="61" spans="1:7" ht="21">
      <c r="A61" s="95" t="s">
        <v>47</v>
      </c>
      <c r="B61" s="96" t="s">
        <v>48</v>
      </c>
      <c r="C61" s="96" t="s">
        <v>49</v>
      </c>
      <c r="D61" s="97" t="s">
        <v>520</v>
      </c>
      <c r="E61" s="102">
        <v>1</v>
      </c>
      <c r="F61" s="103"/>
      <c r="G61" s="103"/>
    </row>
    <row r="62" spans="1:7" ht="21">
      <c r="A62" s="95" t="s">
        <v>50</v>
      </c>
      <c r="B62" s="96" t="s">
        <v>872</v>
      </c>
      <c r="C62" s="96" t="s">
        <v>873</v>
      </c>
      <c r="D62" s="97" t="s">
        <v>520</v>
      </c>
      <c r="E62" s="102">
        <v>2</v>
      </c>
      <c r="F62" s="103"/>
      <c r="G62" s="103"/>
    </row>
    <row r="63" spans="1:7" ht="21">
      <c r="A63" s="95" t="s">
        <v>51</v>
      </c>
      <c r="B63" s="96" t="s">
        <v>5</v>
      </c>
      <c r="C63" s="96" t="s">
        <v>6</v>
      </c>
      <c r="D63" s="97" t="s">
        <v>520</v>
      </c>
      <c r="E63" s="102">
        <v>1</v>
      </c>
      <c r="F63" s="103"/>
      <c r="G63" s="103"/>
    </row>
    <row r="64" spans="1:7" ht="21">
      <c r="A64" s="95" t="s">
        <v>52</v>
      </c>
      <c r="B64" s="96" t="s">
        <v>887</v>
      </c>
      <c r="C64" s="96" t="s">
        <v>888</v>
      </c>
      <c r="D64" s="97" t="s">
        <v>520</v>
      </c>
      <c r="E64" s="102">
        <v>4</v>
      </c>
      <c r="F64" s="103"/>
      <c r="G64" s="103"/>
    </row>
    <row r="65" spans="1:7" ht="21">
      <c r="A65" s="95" t="s">
        <v>53</v>
      </c>
      <c r="B65" s="96" t="s">
        <v>54</v>
      </c>
      <c r="C65" s="96" t="s">
        <v>55</v>
      </c>
      <c r="D65" s="97" t="s">
        <v>520</v>
      </c>
      <c r="E65" s="102">
        <v>1</v>
      </c>
      <c r="F65" s="103"/>
      <c r="G65" s="103"/>
    </row>
    <row r="66" spans="1:7" ht="21">
      <c r="A66" s="95" t="s">
        <v>56</v>
      </c>
      <c r="B66" s="96" t="s">
        <v>57</v>
      </c>
      <c r="C66" s="96" t="s">
        <v>58</v>
      </c>
      <c r="D66" s="97" t="s">
        <v>520</v>
      </c>
      <c r="E66" s="102">
        <v>2</v>
      </c>
      <c r="F66" s="103"/>
      <c r="G66" s="103"/>
    </row>
    <row r="67" spans="1:7" ht="21">
      <c r="A67" s="95" t="s">
        <v>59</v>
      </c>
      <c r="B67" s="96" t="s">
        <v>60</v>
      </c>
      <c r="C67" s="96" t="s">
        <v>61</v>
      </c>
      <c r="D67" s="97" t="s">
        <v>520</v>
      </c>
      <c r="E67" s="102">
        <v>2</v>
      </c>
      <c r="F67" s="103"/>
      <c r="G67" s="103"/>
    </row>
    <row r="68" spans="1:7" ht="21">
      <c r="A68" s="95" t="s">
        <v>62</v>
      </c>
      <c r="B68" s="96" t="s">
        <v>889</v>
      </c>
      <c r="C68" s="96" t="s">
        <v>890</v>
      </c>
      <c r="D68" s="97" t="s">
        <v>891</v>
      </c>
      <c r="E68" s="102">
        <v>2</v>
      </c>
      <c r="F68" s="103"/>
      <c r="G68" s="103"/>
    </row>
    <row r="69" spans="1:7" ht="21">
      <c r="A69" s="95" t="s">
        <v>63</v>
      </c>
      <c r="B69" s="96" t="s">
        <v>892</v>
      </c>
      <c r="C69" s="96" t="s">
        <v>893</v>
      </c>
      <c r="D69" s="97" t="s">
        <v>458</v>
      </c>
      <c r="E69" s="102" t="s">
        <v>98</v>
      </c>
      <c r="F69" s="103"/>
      <c r="G69" s="103"/>
    </row>
    <row r="70" spans="1:7" ht="21">
      <c r="A70" s="95" t="s">
        <v>64</v>
      </c>
      <c r="B70" s="96" t="s">
        <v>65</v>
      </c>
      <c r="C70" s="96" t="s">
        <v>66</v>
      </c>
      <c r="D70" s="97" t="s">
        <v>458</v>
      </c>
      <c r="E70" s="102">
        <v>2.1000000000000001E-2</v>
      </c>
      <c r="F70" s="103"/>
      <c r="G70" s="103"/>
    </row>
    <row r="71" spans="1:7" ht="21">
      <c r="A71" s="95" t="s">
        <v>67</v>
      </c>
      <c r="B71" s="96" t="s">
        <v>892</v>
      </c>
      <c r="C71" s="96" t="s">
        <v>893</v>
      </c>
      <c r="D71" s="97" t="s">
        <v>458</v>
      </c>
      <c r="E71" s="102">
        <v>1.0999999999999999E-2</v>
      </c>
      <c r="F71" s="103"/>
      <c r="G71" s="103"/>
    </row>
    <row r="72" spans="1:7" ht="21">
      <c r="A72" s="95" t="s">
        <v>68</v>
      </c>
      <c r="B72" s="96" t="s">
        <v>894</v>
      </c>
      <c r="C72" s="96" t="s">
        <v>895</v>
      </c>
      <c r="D72" s="97" t="s">
        <v>397</v>
      </c>
      <c r="E72" s="102">
        <v>400</v>
      </c>
      <c r="F72" s="103"/>
      <c r="G72" s="103"/>
    </row>
    <row r="73" spans="1:7" ht="21">
      <c r="A73" s="95" t="s">
        <v>69</v>
      </c>
      <c r="B73" s="96" t="s">
        <v>70</v>
      </c>
      <c r="C73" s="96" t="s">
        <v>71</v>
      </c>
      <c r="D73" s="97" t="s">
        <v>300</v>
      </c>
      <c r="E73" s="102">
        <v>4</v>
      </c>
      <c r="F73" s="103"/>
      <c r="G73" s="103"/>
    </row>
    <row r="74" spans="1:7">
      <c r="A74" s="93" t="s">
        <v>296</v>
      </c>
      <c r="B74" s="94"/>
      <c r="C74" s="544" t="s">
        <v>896</v>
      </c>
      <c r="D74" s="545"/>
      <c r="E74" s="545"/>
      <c r="F74" s="545"/>
      <c r="G74" s="546"/>
    </row>
    <row r="75" spans="1:7" ht="31.5">
      <c r="A75" s="95" t="s">
        <v>72</v>
      </c>
      <c r="B75" s="96" t="s">
        <v>897</v>
      </c>
      <c r="C75" s="96" t="s">
        <v>898</v>
      </c>
      <c r="D75" s="97" t="s">
        <v>397</v>
      </c>
      <c r="E75" s="102" t="s">
        <v>99</v>
      </c>
      <c r="F75" s="103"/>
      <c r="G75" s="103"/>
    </row>
    <row r="76" spans="1:7" ht="21">
      <c r="A76" s="95" t="s">
        <v>73</v>
      </c>
      <c r="B76" s="96" t="s">
        <v>897</v>
      </c>
      <c r="C76" s="96" t="s">
        <v>898</v>
      </c>
      <c r="D76" s="97" t="s">
        <v>397</v>
      </c>
      <c r="E76" s="102">
        <v>3</v>
      </c>
      <c r="F76" s="103"/>
      <c r="G76" s="103"/>
    </row>
    <row r="77" spans="1:7" ht="21">
      <c r="A77" s="95" t="s">
        <v>74</v>
      </c>
      <c r="B77" s="96" t="s">
        <v>899</v>
      </c>
      <c r="C77" s="96" t="s">
        <v>900</v>
      </c>
      <c r="D77" s="97" t="s">
        <v>520</v>
      </c>
      <c r="E77" s="102">
        <v>22</v>
      </c>
      <c r="F77" s="103"/>
      <c r="G77" s="103"/>
    </row>
    <row r="78" spans="1:7" ht="21">
      <c r="A78" s="95" t="s">
        <v>75</v>
      </c>
      <c r="B78" s="96" t="s">
        <v>76</v>
      </c>
      <c r="C78" s="96" t="s">
        <v>77</v>
      </c>
      <c r="D78" s="97" t="s">
        <v>397</v>
      </c>
      <c r="E78" s="102">
        <v>9.1</v>
      </c>
      <c r="F78" s="103"/>
      <c r="G78" s="103"/>
    </row>
    <row r="79" spans="1:7" ht="21">
      <c r="A79" s="95" t="s">
        <v>78</v>
      </c>
      <c r="B79" s="96" t="s">
        <v>899</v>
      </c>
      <c r="C79" s="96" t="s">
        <v>79</v>
      </c>
      <c r="D79" s="97" t="s">
        <v>520</v>
      </c>
      <c r="E79" s="102">
        <v>1</v>
      </c>
      <c r="F79" s="103"/>
      <c r="G79" s="103"/>
    </row>
    <row r="80" spans="1:7" ht="21">
      <c r="A80" s="95" t="s">
        <v>80</v>
      </c>
      <c r="B80" s="96" t="s">
        <v>81</v>
      </c>
      <c r="C80" s="96" t="s">
        <v>82</v>
      </c>
      <c r="D80" s="97" t="s">
        <v>397</v>
      </c>
      <c r="E80" s="102">
        <v>4</v>
      </c>
      <c r="F80" s="103"/>
      <c r="G80" s="103"/>
    </row>
    <row r="81" spans="1:7" ht="21">
      <c r="A81" s="95" t="s">
        <v>83</v>
      </c>
      <c r="B81" s="96" t="s">
        <v>84</v>
      </c>
      <c r="C81" s="96" t="s">
        <v>85</v>
      </c>
      <c r="D81" s="97" t="s">
        <v>520</v>
      </c>
      <c r="E81" s="102">
        <v>1</v>
      </c>
      <c r="F81" s="103"/>
      <c r="G81" s="103"/>
    </row>
    <row r="82" spans="1:7" ht="21">
      <c r="A82" s="95" t="s">
        <v>86</v>
      </c>
      <c r="B82" s="96" t="s">
        <v>901</v>
      </c>
      <c r="C82" s="96" t="s">
        <v>902</v>
      </c>
      <c r="D82" s="97" t="s">
        <v>397</v>
      </c>
      <c r="E82" s="102" t="s">
        <v>100</v>
      </c>
      <c r="F82" s="103"/>
      <c r="G82" s="103"/>
    </row>
    <row r="83" spans="1:7">
      <c r="A83" s="93" t="s">
        <v>297</v>
      </c>
      <c r="B83" s="94"/>
      <c r="C83" s="544" t="s">
        <v>525</v>
      </c>
      <c r="D83" s="545"/>
      <c r="E83" s="545"/>
      <c r="F83" s="545"/>
      <c r="G83" s="546"/>
    </row>
    <row r="84" spans="1:7" ht="21">
      <c r="A84" s="95" t="s">
        <v>87</v>
      </c>
      <c r="B84" s="96" t="s">
        <v>526</v>
      </c>
      <c r="C84" s="96" t="s">
        <v>838</v>
      </c>
      <c r="D84" s="97" t="s">
        <v>527</v>
      </c>
      <c r="E84" s="102">
        <v>253</v>
      </c>
      <c r="F84" s="103"/>
      <c r="G84" s="103"/>
    </row>
    <row r="85" spans="1:7">
      <c r="A85" s="93" t="s">
        <v>298</v>
      </c>
      <c r="B85" s="94"/>
      <c r="C85" s="544" t="s">
        <v>903</v>
      </c>
      <c r="D85" s="545"/>
      <c r="E85" s="545"/>
      <c r="F85" s="545"/>
      <c r="G85" s="546"/>
    </row>
    <row r="86" spans="1:7" ht="21">
      <c r="A86" s="95" t="s">
        <v>88</v>
      </c>
      <c r="B86" s="96"/>
      <c r="C86" s="96" t="s">
        <v>904</v>
      </c>
      <c r="D86" s="97" t="s">
        <v>431</v>
      </c>
      <c r="E86" s="102">
        <v>18</v>
      </c>
      <c r="F86" s="103"/>
      <c r="G86" s="103"/>
    </row>
    <row r="87" spans="1:7" ht="21">
      <c r="A87" s="95" t="s">
        <v>89</v>
      </c>
      <c r="B87" s="96"/>
      <c r="C87" s="96" t="s">
        <v>905</v>
      </c>
      <c r="D87" s="97" t="s">
        <v>431</v>
      </c>
      <c r="E87" s="102">
        <v>1</v>
      </c>
      <c r="F87" s="103"/>
      <c r="G87" s="103"/>
    </row>
    <row r="88" spans="1:7">
      <c r="A88" s="544" t="s">
        <v>844</v>
      </c>
      <c r="B88" s="545"/>
      <c r="C88" s="545"/>
      <c r="D88" s="545"/>
      <c r="E88" s="545"/>
      <c r="F88" s="546"/>
      <c r="G88" s="101"/>
    </row>
  </sheetData>
  <mergeCells count="17">
    <mergeCell ref="C5:G5"/>
    <mergeCell ref="C6:G6"/>
    <mergeCell ref="C85:G85"/>
    <mergeCell ref="C8:G8"/>
    <mergeCell ref="C18:G18"/>
    <mergeCell ref="A1:F1"/>
    <mergeCell ref="A2:F2"/>
    <mergeCell ref="A3:A4"/>
    <mergeCell ref="B3:B4"/>
    <mergeCell ref="C3:C4"/>
    <mergeCell ref="D3:D4"/>
    <mergeCell ref="E3:E4"/>
    <mergeCell ref="C28:G28"/>
    <mergeCell ref="C44:G44"/>
    <mergeCell ref="C74:G74"/>
    <mergeCell ref="C83:G83"/>
    <mergeCell ref="A88:F88"/>
  </mergeCells>
  <phoneticPr fontId="7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9</vt:i4>
      </vt:variant>
    </vt:vector>
  </HeadingPairs>
  <TitlesOfParts>
    <vt:vector size="21" baseType="lpstr">
      <vt:lpstr>Arkusz1</vt:lpstr>
      <vt:lpstr>BITUM</vt:lpstr>
      <vt:lpstr>ZZ</vt:lpstr>
      <vt:lpstr>Kościuszki</vt:lpstr>
      <vt:lpstr>MOST</vt:lpstr>
      <vt:lpstr>Wycinka</vt:lpstr>
      <vt:lpstr>Kolizje elektryczne</vt:lpstr>
      <vt:lpstr>Telekomunikacja</vt:lpstr>
      <vt:lpstr>Gaz</vt:lpstr>
      <vt:lpstr>Kanalizacja</vt:lpstr>
      <vt:lpstr>Oswietlenie</vt:lpstr>
      <vt:lpstr>Nasadzenia</vt:lpstr>
      <vt:lpstr>Kościuszki!b</vt:lpstr>
      <vt:lpstr>Kanalizacja!Obszar_wydruku</vt:lpstr>
      <vt:lpstr>'Kolizje elektryczne'!Obszar_wydruku</vt:lpstr>
      <vt:lpstr>Kościuszki!Obszar_wydruku</vt:lpstr>
      <vt:lpstr>MOST!Obszar_wydruku</vt:lpstr>
      <vt:lpstr>Oswietlenie!Obszar_wydruku</vt:lpstr>
      <vt:lpstr>Telekomunikacja!Obszar_wydruku</vt:lpstr>
      <vt:lpstr>Kościuszki!Tytuły_wydruku</vt:lpstr>
      <vt:lpstr>Oswietlenie!Tytuły_wydruku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GEOTEKSTYLIÓW</dc:creator>
  <cp:keywords/>
  <dc:description/>
  <cp:lastModifiedBy>właściciel</cp:lastModifiedBy>
  <cp:revision>1</cp:revision>
  <cp:lastPrinted>2017-07-25T06:12:43Z</cp:lastPrinted>
  <dcterms:created xsi:type="dcterms:W3CDTF">1997-11-10T12:10:02Z</dcterms:created>
  <dcterms:modified xsi:type="dcterms:W3CDTF">2019-08-21T08:02:17Z</dcterms:modified>
</cp:coreProperties>
</file>