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520" windowHeight="3870" tabRatio="516" firstSheet="3" activeTab="3"/>
  </bookViews>
  <sheets>
    <sheet name="Arkusz1" sheetId="1" state="hidden" r:id="rId1"/>
    <sheet name="BITUM" sheetId="2" state="hidden" r:id="rId2"/>
    <sheet name="Kościuszki" sheetId="3" r:id="rId3"/>
    <sheet name="Wycinka" sheetId="4" r:id="rId4"/>
    <sheet name="Kolizje elektryczne" sheetId="5" r:id="rId5"/>
    <sheet name="Telekomunikacja" sheetId="6" r:id="rId6"/>
    <sheet name="Gaz" sheetId="7" r:id="rId7"/>
    <sheet name="Kanalizacja" sheetId="8" r:id="rId8"/>
    <sheet name="Oswietlenie" sheetId="9" r:id="rId9"/>
    <sheet name="Nasadzenia" sheetId="10" r:id="rId10"/>
    <sheet name="Okładka" sheetId="11" r:id="rId11"/>
  </sheets>
  <externalReferences>
    <externalReference r:id="rId14"/>
    <externalReference r:id="rId15"/>
  </externalReferences>
  <definedNames>
    <definedName name="b" localSheetId="2">'Kościuszki'!$A$2:$A$31409</definedName>
    <definedName name="b">#REF!</definedName>
    <definedName name="_xlnm.Print_Area" localSheetId="6">'Gaz'!$A$1:$E$80</definedName>
    <definedName name="_xlnm.Print_Area" localSheetId="7">'Kanalizacja'!$A$2:$E$70</definedName>
    <definedName name="_xlnm.Print_Area" localSheetId="4">'Kolizje elektryczne'!$A$1:$E$37</definedName>
    <definedName name="_xlnm.Print_Area" localSheetId="2">'Kościuszki'!$A$1:$E$123</definedName>
    <definedName name="_xlnm.Print_Area" localSheetId="9">'Nasadzenia'!$A$1:$E$15</definedName>
    <definedName name="_xlnm.Print_Area" localSheetId="8">'Oswietlenie'!$A$1:$E$36</definedName>
    <definedName name="_xlnm.Print_Area" localSheetId="5">'Telekomunikacja'!$A$1:$D$13</definedName>
    <definedName name="_xlnm.Print_Titles" localSheetId="6">'Gaz'!$1:$4</definedName>
    <definedName name="_xlnm.Print_Titles" localSheetId="7">'Kanalizacja'!$1:$4</definedName>
    <definedName name="_xlnm.Print_Titles" localSheetId="4">'Kolizje elektryczne'!$1:$3</definedName>
    <definedName name="_xlnm.Print_Titles" localSheetId="8">'Oswietlenie'!$3:$3</definedName>
    <definedName name="_xlnm.Print_Titles" localSheetId="5">'Telekomunikacja'!$1:$3</definedName>
  </definedNames>
  <calcPr fullCalcOnLoad="1"/>
</workbook>
</file>

<file path=xl/sharedStrings.xml><?xml version="1.0" encoding="utf-8"?>
<sst xmlns="http://schemas.openxmlformats.org/spreadsheetml/2006/main" count="2179" uniqueCount="904">
  <si>
    <t>Wyłączenie kabla równoległego ze złącza kabla wypełnionego ułożonego w kanalizacji kablowej z zastosowaniem termokurczliwych osłon wzmocnionych, kabel o 20 parach</t>
  </si>
  <si>
    <t>Jedn. miary</t>
  </si>
  <si>
    <t>Kanalizacja deszczowa ul. Kościuszki</t>
  </si>
  <si>
    <t>1 d.1.1</t>
  </si>
  <si>
    <t>2 d.1.1</t>
  </si>
  <si>
    <t>Transport lądowy piasku na odl.do 0.5 km (załadunek i wyładunek ręczny)</t>
  </si>
  <si>
    <t>3 d.1.1</t>
  </si>
  <si>
    <t>KNR 2-11 1101-08</t>
  </si>
  <si>
    <t>Transport lądowy materiałów - dod.za każde dalsze 0.5 km nie dalej jak na odl. 3 km (załadunek i wyładunek ręczny)</t>
  </si>
  <si>
    <t>4 d.1.2</t>
  </si>
  <si>
    <t>Wykopy liniowe o szerokości 0,8-2,5 m i głębokości do 3,0 m o ścianach pionowych w gruntach suchych kat. III-IV</t>
  </si>
  <si>
    <t>5 d.1.2</t>
  </si>
  <si>
    <t>KNNR 1 0307-05</t>
  </si>
  <si>
    <t>Wykopy liniowe o szerokości 0,8-2,5 m i głębokości do 6,0 m o ścianach pionowych w gruntach suchych kat. I-II</t>
  </si>
  <si>
    <t>6 d.1.2</t>
  </si>
  <si>
    <t>Wykopy liniowe pod fundamenty, rurociągi, kolektory w gruntach suchych kat.III-IV z wydobyciem urobku łopatą lub wyciągiem ręcznym głębokość do 3 m</t>
  </si>
  <si>
    <t>7 d.1.2</t>
  </si>
  <si>
    <t>Wykopy liniowe pod fundamenty, rurociągi, kolektory w gruntach suchych kat.III-IV z wydobyciem urobku łopatą lub wyciągiem ręcznym głębokość do 6 m</t>
  </si>
  <si>
    <t>8 d.1.2</t>
  </si>
  <si>
    <t>Montaż konstrukcji podwieszeń kabli energetycznych i telekomunikacyjnych typu lekkiego o rozpiętości elementu 4.0 m</t>
  </si>
  <si>
    <t>9 d.1.2</t>
  </si>
  <si>
    <t>KNR-W 2-18 0903-01</t>
  </si>
  <si>
    <t>Montaż konstrukcji podwieszeń rurociągów i kanałów o rozpiętości elementu 4.0 m</t>
  </si>
  <si>
    <t>10 d.1.2</t>
  </si>
  <si>
    <t>Umocnienie ścian wykopów balami drewnianymi na gł. do 3,0 m pod komory, studzienki itp. na sieciach zewnętrznych w gruntach suchych kat.I-IV wraz z rozbiórką</t>
  </si>
  <si>
    <t>11 d.1.2</t>
  </si>
  <si>
    <t>Umocnienie ścian wykopów balami drewnianymi na gł. do 6,0 m pod komory, studzienki itp. na sieciach zewnętrznych w gruntach suchych kat.I-IV wraz z rozbiórką</t>
  </si>
  <si>
    <t>12 d.1.2</t>
  </si>
  <si>
    <t>Pełne umocnienie pionowych ścian wykopów liniowych o szer. do 1 m i głęb. do 3 m balami drewnianymi w gruntach suchych kat. III-IV z rozbiórką</t>
  </si>
  <si>
    <t>13 d.1.2</t>
  </si>
  <si>
    <t>Pełne umocnienie pionowych ścian wykopów liniowych o szer. do 1 m i głęb. do 6 m balami drewnianymi w gruntach suchych kat. III-IV z rozbiórką</t>
  </si>
  <si>
    <t>14 d.1.2</t>
  </si>
  <si>
    <t>Podbudowa betonowa bez dylatacji - grub.warstwy po zagęszczeniu 12 cm</t>
  </si>
  <si>
    <t>15 d.1.2</t>
  </si>
  <si>
    <t>Podbudowa betonowa bez dylatacji - za każdy dalszy 1 cm grub.warstwy po zagęszczeniu Krotność = 8</t>
  </si>
  <si>
    <t>16 d.1.2</t>
  </si>
  <si>
    <t>Podłoża pod kanały i obiekty z materiałów sypkich grub. 10 cm</t>
  </si>
  <si>
    <t>17 d.1.2</t>
  </si>
  <si>
    <t>Podłoża pod kanały i obiekty z materiałów sypkich grub. 20 cm</t>
  </si>
  <si>
    <t>18 d.1.2</t>
  </si>
  <si>
    <t>Podłoża pod kanały i obiekty z materiałów sypkich grub. 15 cm</t>
  </si>
  <si>
    <t>19 d.1.2</t>
  </si>
  <si>
    <t>20 d.1.2</t>
  </si>
  <si>
    <t>Demontaż konstrukcji podwieszeń kabli energetycznych i telekomunikacyjnych typu lekkiego o rozpiętości elementu 4.0 m</t>
  </si>
  <si>
    <t>21 d.1.2</t>
  </si>
  <si>
    <t>KNR-W 2-18 0903-06</t>
  </si>
  <si>
    <t>Demontaż konstrukcji podwieszeń rurociągów i kanałów o rozpiętości elementu 4.0 m</t>
  </si>
  <si>
    <t>22 d.1.2</t>
  </si>
  <si>
    <t>Zasypywanie wykopów o ścianach pionowych o szerokości 0.8-2.5 m i głęb.do 3.0 m w gr.kat. I-III</t>
  </si>
  <si>
    <t>23 d.1.3</t>
  </si>
  <si>
    <t>Demontaż studzienek ściekowych ulicznych betonowych o śr. 500 mm z osadnikiem bez syfonu</t>
  </si>
  <si>
    <t>24 d.1.3</t>
  </si>
  <si>
    <t>Demontaż studni rewizyjnych z kregów betonowych o śr. 1000 mm w gotowym wykopie o głęb. 3 m</t>
  </si>
  <si>
    <t>25 d.1.3</t>
  </si>
  <si>
    <t>Demontaż rurociągu o śr.nom. 200 mm</t>
  </si>
  <si>
    <t>26 d.1.3</t>
  </si>
  <si>
    <t>Demontaż rurociągu o śr.nom. 400 mm</t>
  </si>
  <si>
    <t>27 d.1.3</t>
  </si>
  <si>
    <t>KNR 4-05II 0101-01 kalk. własna</t>
  </si>
  <si>
    <t>Mechaniczne zamulanie kanałów kołowych sieci zewn.o śr. 0,20 m miesznaką cem.-piask.</t>
  </si>
  <si>
    <t>28 d.1.3</t>
  </si>
  <si>
    <t>KNR 4-05II 0101-02 kalk. własna</t>
  </si>
  <si>
    <t>Mechaniczne zamulanie kanałów kołowych sieci zewn.o śr. 0,30 m miesznaką cem.-piask.</t>
  </si>
  <si>
    <t>29 d.1.3</t>
  </si>
  <si>
    <t>KNR 4-05II 0101-05</t>
  </si>
  <si>
    <t>Mechaniczne zamulanie kanałów kołowych sieci zewn.o śr. 0,50 m miesznaką cem.-piask.</t>
  </si>
  <si>
    <t>30 d.1.3</t>
  </si>
  <si>
    <t>Montaż studni rewizyjnych DN1000 i DN1200</t>
  </si>
  <si>
    <t>31 d.1.4</t>
  </si>
  <si>
    <t>KNR-W 2-18 0518-04 analogia</t>
  </si>
  <si>
    <t>Studnie kanalizacyjne - betonowa podstawa studni</t>
  </si>
  <si>
    <t>32 d.1.4</t>
  </si>
  <si>
    <t>KNNR 4 1423-05</t>
  </si>
  <si>
    <t>Kominy włazowe z kręgów betonowych - pokrywa nastudzienna z pierścieniem odciążającym i włazem (studnia śr.1000 mm)</t>
  </si>
  <si>
    <t>33 d.1.4</t>
  </si>
  <si>
    <t>KNNR 4 1423-06</t>
  </si>
  <si>
    <t>Kominy włazowe z kręgów betonowych - pokrywa nastudzienna z pierścieniem odciążającym i włazem (studnia śr.1200 mm)</t>
  </si>
  <si>
    <t>34 d.1.4</t>
  </si>
  <si>
    <t>KNNR 4 1320-08</t>
  </si>
  <si>
    <t>Studzienka PEHD polietylenowa o śr. 1000 mm</t>
  </si>
  <si>
    <t>35 d.1.4</t>
  </si>
  <si>
    <t>KNNR 4 1320-09</t>
  </si>
  <si>
    <t>Studzienka PEHD polietylenowa o śr. 1200 mm</t>
  </si>
  <si>
    <t>36 d.1.4</t>
  </si>
  <si>
    <t>Transport studni rewizyjnych na plac budowy - Nidzica - kłonica</t>
  </si>
  <si>
    <t>37 d.1.5</t>
  </si>
  <si>
    <t>KNR-W 2-18 0517-01 analogia</t>
  </si>
  <si>
    <t>Studzienki kanalizacyjne ściekowe uliczne o śr.500 mm z osadnikiem</t>
  </si>
  <si>
    <t>38 d.1.5</t>
  </si>
  <si>
    <t>KNNR 4 1429-05</t>
  </si>
  <si>
    <t>Osadzenie skrzynek ulicznych w studzienkach i komorach</t>
  </si>
  <si>
    <t>39 d.1.5</t>
  </si>
  <si>
    <t>Transport studni wpustowych na plac budowy - Nidzica - kłonica</t>
  </si>
  <si>
    <t>Montaż kolektora i przykanalików</t>
  </si>
  <si>
    <t>40 d.1.6</t>
  </si>
  <si>
    <t>KNNR 4 1307-01 analogia</t>
  </si>
  <si>
    <t>Kanały z rur polietylenowych o śr. nominalnej 200 mm</t>
  </si>
  <si>
    <t>41 d.1.6</t>
  </si>
  <si>
    <t>Kanały z rur polietylenowych o śr. nominalnej 250 mm</t>
  </si>
  <si>
    <t>42 d.1.6</t>
  </si>
  <si>
    <t>KNNR 4 1307-02 analogia</t>
  </si>
  <si>
    <t>Kanały z rur polietylenowych o śr. nominalnej 300 mm</t>
  </si>
  <si>
    <t>43 d.1.6</t>
  </si>
  <si>
    <t>KNNR 4 1307-03</t>
  </si>
  <si>
    <t>Kanały z rur polietylenowych o śr. nominalnej 400 mm</t>
  </si>
  <si>
    <t>44 d.1.6</t>
  </si>
  <si>
    <t>KNNR 4 1307-04 analogia</t>
  </si>
  <si>
    <t>Kanały z rur polietylenowych o śr. nominalnej 500 mm</t>
  </si>
  <si>
    <t>45 d.1.6</t>
  </si>
  <si>
    <t>Docieplenie rur płytami gr. 10cm na podsypce piaskowej</t>
  </si>
  <si>
    <t>46 d.1.6</t>
  </si>
  <si>
    <t>Docieplenie rur płytami gr. 5cm na podsypce piaskowej</t>
  </si>
  <si>
    <t>47 d.1.6</t>
  </si>
  <si>
    <t>48 d.1.6</t>
  </si>
  <si>
    <t>Transport rur na plac budowy - Nidzica - kłonica</t>
  </si>
  <si>
    <t>49 d.1.7</t>
  </si>
  <si>
    <t>Próba wodna szczelności kanałów rurowych o śr.nominalnej 500 mm</t>
  </si>
  <si>
    <t>odc. -1 prób.</t>
  </si>
  <si>
    <t>50 d.1.7</t>
  </si>
  <si>
    <t>Próba wodna szczelności kanałów rurowych o śr.nominalnej 400 mm</t>
  </si>
  <si>
    <t>51 d.1.7</t>
  </si>
  <si>
    <t>Próba wodna szczelności kanałów rurowych o śr.nominalnej 300 mm</t>
  </si>
  <si>
    <t>52 d.1.7</t>
  </si>
  <si>
    <t>Próba wodna szczelności kanałów rurowych o śr.nominalnej 250 mm</t>
  </si>
  <si>
    <t>53 d.1.7</t>
  </si>
  <si>
    <t>KNNR 4 1610-02</t>
  </si>
  <si>
    <t>Próba wodna szczelności kanałów rurowych o śr.nominalnej 200 mm</t>
  </si>
  <si>
    <t>54 d.1.8</t>
  </si>
  <si>
    <t>Pompowanie wody z wykopu.</t>
  </si>
  <si>
    <t>55 d.1.8</t>
  </si>
  <si>
    <t>KNR 2-01 0607-01</t>
  </si>
  <si>
    <t>Igłofiltry o śr.do 50 mm wpłukiwane w grunt bezpośrednio bez obsypki na głębok.do 4 m</t>
  </si>
  <si>
    <t>56 d.1.9</t>
  </si>
  <si>
    <t xml:space="preserve">Przebudowa sieci telekomunikacyjnej </t>
  </si>
  <si>
    <t>59 d.1.6</t>
  </si>
  <si>
    <t>60 d.1.6</t>
  </si>
  <si>
    <t>61 d.1.6</t>
  </si>
  <si>
    <t>62 d.1.6</t>
  </si>
  <si>
    <t>63 d.1.6</t>
  </si>
  <si>
    <t>65 d.1.7</t>
  </si>
  <si>
    <t>66 d.1.8</t>
  </si>
  <si>
    <t>67 d.1.8</t>
  </si>
  <si>
    <t>Jedn, miary</t>
  </si>
  <si>
    <t>(322,4+22,7)/1000 = 0,345</t>
  </si>
  <si>
    <t>342,31+21,16+9,36 = 372,830</t>
  </si>
  <si>
    <t>760,70+47,02+20,80 = 828,520</t>
  </si>
  <si>
    <t>29,02+2,04 = 31,060</t>
  </si>
  <si>
    <t>81,25+3,48 = 84,730</t>
  </si>
  <si>
    <t>232,05+15,63+5,97 = 253,650</t>
  </si>
  <si>
    <t>(31,06+84,73)*1,8 = 208,422</t>
  </si>
  <si>
    <t>110,27+5,53 = 115,800</t>
  </si>
  <si>
    <t>1,5*15+8,8 = 31,300</t>
  </si>
  <si>
    <t>0,2*18*2 = 7,200</t>
  </si>
  <si>
    <t>Kanalizacja deszczowa ul. Kolejowa, ul. Kościuszki przed mostem</t>
  </si>
  <si>
    <t>(621,75+226,05)/1000 = 0,848</t>
  </si>
  <si>
    <t>3764*1,8 = 6775,200</t>
  </si>
  <si>
    <t>(42,93+213,93+9,34+363,68) = 629,880</t>
  </si>
  <si>
    <t>(96,56) = 96,560</t>
  </si>
  <si>
    <t>(239,4+148,8+945,5+38+327,75) = 1699,450</t>
  </si>
  <si>
    <t>(450,8+38,7) = 489,500</t>
  </si>
  <si>
    <t>(36) = 36,000</t>
  </si>
  <si>
    <t>(10) = 10,000</t>
  </si>
  <si>
    <t>(78,06+388,96+16,98+855,71) = 1339,710</t>
  </si>
  <si>
    <t>(172,71) = 172,710</t>
  </si>
  <si>
    <t>(319,2+270,5+1418,7+69,2+718,13) = 2795,730</t>
  </si>
  <si>
    <t>(603,7+70,4) = 674,100</t>
  </si>
  <si>
    <t>(136,44+4,48) = 140,920</t>
  </si>
  <si>
    <t>(13,644+0,448) = 14,092</t>
  </si>
  <si>
    <t>(31,79) = 31,790</t>
  </si>
  <si>
    <t>(118,8+3,5+37,3) = 159,600</t>
  </si>
  <si>
    <t>(499,3+11,4+117,2) = 627,900</t>
  </si>
  <si>
    <t>(249,81+6,20+338,98+1281,1+28,9+296,2) = 2201,190</t>
  </si>
  <si>
    <t>(5) = 5,000</t>
  </si>
  <si>
    <t>(42) = 42,000</t>
  </si>
  <si>
    <t>(83) = 83,000</t>
  </si>
  <si>
    <t>(12) = 12,000</t>
  </si>
  <si>
    <t>(151) = 151,000</t>
  </si>
  <si>
    <t>(16,49) = 16,490</t>
  </si>
  <si>
    <t>(0,315*28+0,452*1) = 9,272</t>
  </si>
  <si>
    <t>(28) = 28,000</t>
  </si>
  <si>
    <t>(1) = 1,000</t>
  </si>
  <si>
    <t>(55) = 55,000</t>
  </si>
  <si>
    <t>(22,00+226,05) = 248,050</t>
  </si>
  <si>
    <t>(118,49) = 118,490</t>
  </si>
  <si>
    <t>(54,24) = 54,240</t>
  </si>
  <si>
    <t>(181,85) = 181,850</t>
  </si>
  <si>
    <t>(165,3+79,85) = 245,150</t>
  </si>
  <si>
    <t>(104,81*1,8+22,00*1,25+15,82*1,25) = 235,933</t>
  </si>
  <si>
    <t>(156,89*1,8+31,38*1,25) = 321,627</t>
  </si>
  <si>
    <t>(13) = 13,000</t>
  </si>
  <si>
    <t>(2) = 2,000</t>
  </si>
  <si>
    <t>(8+5) = 13,000</t>
  </si>
  <si>
    <t>(8) = 8,000</t>
  </si>
  <si>
    <t>(7) = 7,000</t>
  </si>
  <si>
    <t>(3037) = 3037,000</t>
  </si>
  <si>
    <t>(424) = 424,000</t>
  </si>
  <si>
    <t>(353,42+9,34+363,68+1823,1+38,0+327,75) = 2915,290</t>
  </si>
  <si>
    <t xml:space="preserve"> - pod naw. jezdni do gł. 93 cm (od mostu do km 0+547)</t>
  </si>
  <si>
    <t xml:space="preserve"> - ułożenie 1 w-wy georusztu
   (pod nawierzchnie jezdni od Pl. Wolności do mostu)</t>
  </si>
  <si>
    <t xml:space="preserve"> - ułożenie 1 w-wy georusztu
   (pod nawierzchnie jezdni od Pl. Wolnosci do mostu)</t>
  </si>
  <si>
    <t xml:space="preserve"> - ułożenie 2 warstw georusztu
   (pod nawierzchnie jezdni od mostu do km 0+547)</t>
  </si>
  <si>
    <t xml:space="preserve"> - ułożenie mieszanki niezwiązanej stabilizowanej gr. 30 cm
   (pod nawierzchnie jezdni od Pl. Wolności do mostu)</t>
  </si>
  <si>
    <t xml:space="preserve"> - ułożenie mieszanki niezwiązanej stabilizowanej gr. 30 cm
   (pod nawierzchnie jezdni od Pl. Wolnosci do mostu)</t>
  </si>
  <si>
    <t xml:space="preserve"> - ułożenie 2 warstw mieszanki niezwiązanej stabiliz. gr. 25 cm
   (pod nawierzchnie jezdni od mostu do km 0+547)</t>
  </si>
  <si>
    <t xml:space="preserve"> - pod naw. jezdni do gł. 96 cm (od Pl. Wolności do mostu)</t>
  </si>
  <si>
    <t xml:space="preserve"> - pod naw. miejsc postojowych i zjazdów do gł. 98 cm 
   (od Pl. Wolności do mostu)</t>
  </si>
  <si>
    <t xml:space="preserve"> - pod naw. miejsc postojowych i zjazdów do gł. 98 cm 
   (od mostu do km 0+547)</t>
  </si>
  <si>
    <t xml:space="preserve"> - pod naw. ciągów pieszych, rowerowych i opasek do gł. 63 cm 
   (od Pl. Wolności do mostu)</t>
  </si>
  <si>
    <t xml:space="preserve"> - pod naw. ciągów pieszych, rowerowych i opasek do gł. 55 cm 
   (od mostu do km 0+547)</t>
  </si>
  <si>
    <t xml:space="preserve"> - gr. 20 cm pod nawierzchnie jezdni
   (od mostu do ul. Kolejowej)</t>
  </si>
  <si>
    <t xml:space="preserve"> - gr. 20 cm pod nawierzchnie miejsc postojowych i zjazdów
   (od mostu do ul. Kolejowej)</t>
  </si>
  <si>
    <t xml:space="preserve"> - podsypka cem.- piaskowa gr. 5 cm 
   (pod nawierzchnie jezdni od Pl. Wolności do mostu)</t>
  </si>
  <si>
    <t xml:space="preserve"> - podsypka cem.- piaskowa gr. 5 cm 
   (pod nawierzchnie jezdni od Pl. Wolnosci do mostu)</t>
  </si>
  <si>
    <t xml:space="preserve"> - przełożenie historycznej podbudowy z kostki kamiennej
   (od Pl. Wolności do mostu)</t>
  </si>
  <si>
    <t xml:space="preserve"> - przełożenie historycznej podbudowy z kamienia
   (od Pl. Wolności do mostu)</t>
  </si>
  <si>
    <t xml:space="preserve">ROBOTY DROGOWE I BRANŻOWE </t>
  </si>
  <si>
    <t>Układanie kabla wielożyłowego o masie do 3.0 kg/m w rurach   ochronnych- kabel YAKXS 4 x 70</t>
  </si>
  <si>
    <t>Ręczne układanie kabla wielożyłowego o masie do 2.0 kg/m w wykopie - YAKXS 4 x 70 mm2</t>
  </si>
  <si>
    <t>Wywóz ziemi samochodami skrzyniowymi na odległość do 1 km grunt.kat. III</t>
  </si>
  <si>
    <t>(975,82+351,43)/1000 = 1,327</t>
  </si>
  <si>
    <t>42,93+525,72+625,89 = 1194,540</t>
  </si>
  <si>
    <t>239,4+148,8+1990,7+476,73 = 2855,630</t>
  </si>
  <si>
    <t>450,8+38,7 = 489,500</t>
  </si>
  <si>
    <t>78,06+955,86+1472,68 = 2506,600</t>
  </si>
  <si>
    <t>319,2+270,5+3147,0+1070,52 = 4807,220</t>
  </si>
  <si>
    <t>603,7+70,4 = 674,100</t>
  </si>
  <si>
    <t>184,1+58,0 = 242,100</t>
  </si>
  <si>
    <t>750,8+182,3 = 933,100</t>
  </si>
  <si>
    <t>470,48+583,39+2090,0+443,3 = 3587,170</t>
  </si>
  <si>
    <t>0,314*52+0,452*1 = 16,780</t>
  </si>
  <si>
    <t>(104,81)*1,8+(22+15,82+11,69)*1,25 = 250,546</t>
  </si>
  <si>
    <t>(156,89)*1,8+(31,38+10,72)*1,25 = 335,027</t>
  </si>
  <si>
    <t>665,21+625,89+2868,3+476,73 = 4636,130</t>
  </si>
  <si>
    <t>01.03.06.</t>
  </si>
  <si>
    <t>Przebudowa kolizji gazowych</t>
  </si>
  <si>
    <t>Przebudowa sieci gazowej</t>
  </si>
  <si>
    <t>3 d.1.2</t>
  </si>
  <si>
    <t>KNR 4-02 0506-09</t>
  </si>
  <si>
    <t>Demontaż rurociągu stalowego o połączeniach spawanych o śr. 159-219 mm</t>
  </si>
  <si>
    <t>wykonanie by-passu</t>
  </si>
  <si>
    <t>KNR-W 2-19 0208-04</t>
  </si>
  <si>
    <t>Króćce kołnierzowe o śr.nom.80 mm</t>
  </si>
  <si>
    <t>KSNR 11 0204-01</t>
  </si>
  <si>
    <t>Zawory kołnierzowe o śr. nom. 80 mm</t>
  </si>
  <si>
    <t>KSNR 11 0204-01 analogia</t>
  </si>
  <si>
    <t>Montaż przejścia PE/stal d/DN 90/80 z przyłączem kołnierzowym</t>
  </si>
  <si>
    <t>KNR-W 2-19 0303-08</t>
  </si>
  <si>
    <t>Połączenia rur z polietylenu o śr. 90 mm za pomocą kształtek elektrooporowych - mufy, kolana</t>
  </si>
  <si>
    <t>KNR-W 2-19 0301-08 analogia</t>
  </si>
  <si>
    <t>Montaż rurociągów z rur polietylenowych (HDPD) o śr. nominalnnej 90 mm z rur w zwojach</t>
  </si>
  <si>
    <t>poł.</t>
  </si>
  <si>
    <t>Montaż kołnierza ślepego DN80</t>
  </si>
  <si>
    <t>KNR-W 4-02 0121-06</t>
  </si>
  <si>
    <t>Demontaż rurociągu z PP, PE, PB o śr. 90 mm o połączeniach zgrzewanych</t>
  </si>
  <si>
    <t>Montaż gazociągu</t>
  </si>
  <si>
    <t>KNR-W 2-19 0301-13</t>
  </si>
  <si>
    <t>Montaż rurociągów z rur polietylenowych o śr. nominalnnej 180 mm z rur prostych</t>
  </si>
  <si>
    <t>KNR 2-19 0208-04 analogia</t>
  </si>
  <si>
    <t>Spawanie kształtek stalowych o śr. DN150 mm - przejście PE/Stal z końcówką do spawania</t>
  </si>
  <si>
    <t>KNR-W 2-19 0303-13</t>
  </si>
  <si>
    <t>Połączenia rur z polietylenu o śr. 180 mm za pomocą kształtek elektrooporowych - mufy, kolana</t>
  </si>
  <si>
    <t>KNR 2-19 0204-04</t>
  </si>
  <si>
    <t>Łuki gładkie lub segmentowe o śr.nom.do 150 mm</t>
  </si>
  <si>
    <t>KNR 2-15 0633-01 analogia</t>
  </si>
  <si>
    <t>Oczyszczanie gazociągu sprężonym powietrzem.</t>
  </si>
  <si>
    <t>pkt.pob.</t>
  </si>
  <si>
    <t>KNR 2-19 0211-02</t>
  </si>
  <si>
    <t>Próba szczelności gazociągów o śr.nom. 150-300 mm na ciśnienie do 0.6 MPa</t>
  </si>
  <si>
    <t>KNR 2-19 0219-01</t>
  </si>
  <si>
    <t>Oznakowanie trasy gazociągu ułożonego w ziemi taśmą z tworzywa sztucznego</t>
  </si>
  <si>
    <t>Rury ochronne</t>
  </si>
  <si>
    <t>KNR-W 2-19 0119-05</t>
  </si>
  <si>
    <t>Rury ochronne o śr.nom.300 mm</t>
  </si>
  <si>
    <t>KNR-W 2-19 0411-01 kalk. własna</t>
  </si>
  <si>
    <t>Uszczelnienie końców rury ochronnej o śr.nominalnej 300 mm pierścieniem samouszczelniającym</t>
  </si>
  <si>
    <t>KNZ-15 20-10 kalk. własna</t>
  </si>
  <si>
    <t>Izolacja końców rurociągów rury osłonowej i przewodowej pianką poliuretanową</t>
  </si>
  <si>
    <t>Koszty odbiorowe</t>
  </si>
  <si>
    <t>Fitting do balonowania</t>
  </si>
  <si>
    <t>Koszty przełączeniowe, odbiorowe PSGAZ</t>
  </si>
  <si>
    <t>Projekt gospodarki</t>
  </si>
  <si>
    <t>Przebudowa mostu w ciągu ulicy powiatowej Nr 3711N</t>
  </si>
  <si>
    <t>szatą roślinną</t>
  </si>
  <si>
    <t>Tadeusza Kościuszki w Nidzicy</t>
  </si>
  <si>
    <t>LP</t>
  </si>
  <si>
    <t>Nr SST</t>
  </si>
  <si>
    <t>OPIS</t>
  </si>
  <si>
    <t>JM</t>
  </si>
  <si>
    <t>ILOŚĆ</t>
  </si>
  <si>
    <t>CPV</t>
  </si>
  <si>
    <t>45111200-0</t>
  </si>
  <si>
    <t>Roboty w zakresie przygotowania terenu pod budowę i roboty ziemne</t>
  </si>
  <si>
    <t>D 01.02.01</t>
  </si>
  <si>
    <t>Zabezpieczanie pni drzew na czas budowy</t>
  </si>
  <si>
    <t>Zabezpieczenie drzew na okres wykonania robót ziemnych, rozbiórka zabezpieczenia po wykonaniu robót.</t>
  </si>
  <si>
    <t>Średnica drzew ponad 30 cm</t>
  </si>
  <si>
    <t xml:space="preserve">Usuwanie drzew </t>
  </si>
  <si>
    <t>Projekt nasadzeń</t>
  </si>
  <si>
    <t>zastępczych</t>
  </si>
  <si>
    <t>KOD</t>
  </si>
  <si>
    <t>77310000-6</t>
  </si>
  <si>
    <t>Usługi sadzenia roślin i utrzymania terenów zieleni</t>
  </si>
  <si>
    <t>D 09.01.01</t>
  </si>
  <si>
    <t>Posadzenie drzew i krzewów</t>
  </si>
  <si>
    <t>Posadzenie drzew i krzewów, ściółkowanie kompostem z kory</t>
  </si>
  <si>
    <t>Sadzenie drzew liściastych form piennych na terenie płaskim w gruncie kat.III z zaprawą dołów o śr. i gł.0,7 m do połowy głębok., ziemia urodzajna,. Zabezpieczenie trzema palikami</t>
  </si>
  <si>
    <t>Sadzenie krzewów liściastych form naturalnych na terenie płaskim w gruncie kat.III z całkowitą zaprawą dołów o średn.i głęb.0,3 m, ziemia urodzajna.</t>
  </si>
  <si>
    <t>Ręczne rozrzucenie kompostu z kory o grubości 5 cm na terenie płaskim</t>
  </si>
  <si>
    <t>Pielęgnacja nasadzeń w czasie trzech lat od odbioru</t>
  </si>
  <si>
    <t>Pielęgnacja roślin - podlewanie, odchwaszczanie, ciecia pielęgnacyjnej i korygujące, wymiana roślin obumarłych</t>
  </si>
  <si>
    <t>Pielęgnacja drzew liściastych piennych</t>
  </si>
  <si>
    <t>Pielęgnacja krzewów liściastych</t>
  </si>
  <si>
    <t>Nasadzenia</t>
  </si>
  <si>
    <t>24.1</t>
  </si>
  <si>
    <t>24.2</t>
  </si>
  <si>
    <t xml:space="preserve"> PRACE   DEMONTAZOWE  </t>
  </si>
  <si>
    <t>Odłączenie kabli z zacisków w słupie oświetleniowym - przekrój 35 mm2</t>
  </si>
  <si>
    <t>Demontaż kabli o przekroju 35 mm2 z latarni oświetleniowej</t>
  </si>
  <si>
    <t>Mechaniczny demontaż słupa oświetleniowego WZ-11 z wysięgnikiem i oprawą</t>
  </si>
  <si>
    <t>Mechaniczny demontaż słupa oświetleniowego WZ-11 słup uszkodzony</t>
  </si>
  <si>
    <t>Demontaż przewodu izolowanego AsXSn 2x16 z udziałem podnośnika samochodowego</t>
  </si>
  <si>
    <t xml:space="preserve">PRACE  MONTAŻOWE </t>
  </si>
  <si>
    <t>8 d.2</t>
  </si>
  <si>
    <t>Wykop ręczny o gł. do 1.5 m w gr. kat. III wraz zasypaniem dla słupa oświetleniowego stalowego</t>
  </si>
  <si>
    <t>9 d.2</t>
  </si>
  <si>
    <t>Mechaniczne stawianie latarni na słupie stalowym  wys. 9,0 m z wysięgnikiem i fundamentem - waga do 480 kg</t>
  </si>
  <si>
    <t>Wciąganie przewodów w słup latarni i wysięgnik - przewód YDY3x1.5 mm2</t>
  </si>
  <si>
    <t>Montaż tabliczki zaciskowej z bezpiecznikiem w słupie wraz z podłączeniem</t>
  </si>
  <si>
    <t>Montaż tabliczki zaciskowej z dwoma bezpiecznikami w słupie wraz z podłączeniem</t>
  </si>
  <si>
    <t>Montaż oprawy z lampą LED na zam. wysięgniku słupa stalowego</t>
  </si>
  <si>
    <t>Układanie bednarki w rowach kablowych - bednarka do 120mm2</t>
  </si>
  <si>
    <t>Mechaniczne pogrążenie uziomu prętowego o śr. 14.2 mm</t>
  </si>
  <si>
    <t>Ułożenie rury ochronnej o śr. do 75 mm w wykopie</t>
  </si>
  <si>
    <t>Ułożenie rury ochronnej o śr. do 75 mm  dzielonej w wykopie</t>
  </si>
  <si>
    <t>Układanie kabla wielożyłowego o masie do 1.0 kg/m w rurach ochronnych - kabel istniejący</t>
  </si>
  <si>
    <t>Układanie kabla wielożyłowego o masie do 1.0 kg/m w rurach ochronnych  i w słupie - kabel  YAKXS 4 x 35</t>
  </si>
  <si>
    <t>Ręczne układanie kabla wielożyłowego o masie do 1.0 kg/m w wykopie</t>
  </si>
  <si>
    <t>2 d.1.2</t>
  </si>
  <si>
    <t>11 d.1.3</t>
  </si>
  <si>
    <t>12 d.1.3</t>
  </si>
  <si>
    <t>KNR 4-02 0506-07</t>
  </si>
  <si>
    <t>Demontaż rurociągu stalowego o połączeniach spawanych o śr. 100 mm</t>
  </si>
  <si>
    <t>13 d.1.3</t>
  </si>
  <si>
    <t>KNR 4-02 0506-05</t>
  </si>
  <si>
    <t>Demontaż rurociągu stalowego o połączeniach spawanych o śr. 40-50 mm</t>
  </si>
  <si>
    <t>14 d.1.3</t>
  </si>
  <si>
    <t>KNR 4-02 0506-06</t>
  </si>
  <si>
    <t>Demontaż rurociągu stalowego o połączeniach spawanych o śr. 65-80 mm</t>
  </si>
  <si>
    <t>15 d.1.3</t>
  </si>
  <si>
    <t>Zaspawanie końców rur o śr.nom.150 mm</t>
  </si>
  <si>
    <t>16 d.1.3</t>
  </si>
  <si>
    <t>KNP 05 1275-04.01</t>
  </si>
  <si>
    <t>Zaślepki rurowe spawane o śr. 150 mm</t>
  </si>
  <si>
    <t>17 d.1.3</t>
  </si>
  <si>
    <t>KNP 05 1275-01.01</t>
  </si>
  <si>
    <t>Zaślepki rurowe spawane o śr. 50 mm</t>
  </si>
  <si>
    <t>18 d.1.3</t>
  </si>
  <si>
    <t>KNP 05 1275-03.01 analogia</t>
  </si>
  <si>
    <t>Zaślepki rurowe spawane o śr. 100 mm</t>
  </si>
  <si>
    <t>19 d.1.3</t>
  </si>
  <si>
    <t>KNP 05 1275-02.01</t>
  </si>
  <si>
    <t>Zaślepki rurowe spawane o śr. 80 mm</t>
  </si>
  <si>
    <t>20 d.1.4</t>
  </si>
  <si>
    <t>21 d.1.4</t>
  </si>
  <si>
    <t>22 d.1.4</t>
  </si>
  <si>
    <t>23 d.1.4</t>
  </si>
  <si>
    <t>24 d.1.4</t>
  </si>
  <si>
    <t>25 d.1.4</t>
  </si>
  <si>
    <t>KNR-W 2-19 0208-02</t>
  </si>
  <si>
    <t>Króćce kołnierzowe o śr.nom.40 mm</t>
  </si>
  <si>
    <t>26 d.1.4</t>
  </si>
  <si>
    <t>ROBOTY MOSTOWE</t>
  </si>
  <si>
    <t>zgodnie 
z kalk.</t>
  </si>
  <si>
    <t>KALKULACJA</t>
  </si>
  <si>
    <t xml:space="preserve"> - naw. miejsc autobusowych (przy MOPS)  z kostki kamiennej</t>
  </si>
  <si>
    <t>Nawierzchnia z brukowej kostki kamiennej na podsypce cem.-piaskowej gr. 5cm</t>
  </si>
  <si>
    <t>5.20</t>
  </si>
  <si>
    <t xml:space="preserve"> - wiaty autobusowe</t>
  </si>
  <si>
    <t xml:space="preserve"> - ułożenie geotkaniny pod georuszty
   (pod nawierzchnie jezdni, miejsc postojowych, zjazdów, ciągów 
    pieszych i rowerowych od Pl. Wolnosci do km 0+547)</t>
  </si>
  <si>
    <t xml:space="preserve"> - ułożenie 1 w-wy georusztu
   (pod nawierzchnie ciągów pieszych i rowerowych 
   od Pl. Wolnosci do km 0+547)</t>
  </si>
  <si>
    <t xml:space="preserve"> - ułożenie 2 warstw georusztu
   (pod nawierzchnie miejsc postojowych i zjazdów
   od Pl. Wolnosci do km 0+547)</t>
  </si>
  <si>
    <t xml:space="preserve"> - ułożenie mieszanki niezwiązanej stabilizowanej gr. 25 cm
   (pod nawierzchnie ciągów pieszych i rowerowych 
   od Pl. Wolnosci do km 0+547)</t>
  </si>
  <si>
    <t xml:space="preserve"> - ułożenie 2 warstw mieszanki niezwiązanej stabiliz. gr. 25 cm
   (pod nawierzchnie miejsc postojowych i zjazdów
   od Pl. Wolnosci do km 0+547)</t>
  </si>
  <si>
    <t xml:space="preserve"> - gr. 25 cm pod nawierzchnie jezdni
   (od Pl. Wolnosci do km 0+547)</t>
  </si>
  <si>
    <t xml:space="preserve"> - gr. 15 cm pod nawierzchnie ciągów pieszych i rowerowych 
   (od Pl. Wolnosci do km 0+547)</t>
  </si>
  <si>
    <t>Nawierzchnia z brukowej kostki betonowej gr. 8 cm na podsypce cem.-piaskowej gr. 5cm</t>
  </si>
  <si>
    <t xml:space="preserve"> - naw. miejsc autobusowych (przy MOPS)</t>
  </si>
  <si>
    <t xml:space="preserve">KOSZTORYS INWESTORSKI </t>
  </si>
  <si>
    <t>Kamerowanie</t>
  </si>
  <si>
    <t xml:space="preserve"> - gr. 25 cm pod nawierzchnie miejsc postojowych i zjazdów</t>
  </si>
  <si>
    <t xml:space="preserve"> - gr. 15 cm pod nawierzchnie ciągów pieszych i rowerowych </t>
  </si>
  <si>
    <t>KSNR 11 0204-01 kalk. własna</t>
  </si>
  <si>
    <t>Zawory kołnierzowe o śr. nom. 40 mm</t>
  </si>
  <si>
    <t>27 d.1.4</t>
  </si>
  <si>
    <t>Montaż przejścia PE/stal d/DN 50/40 z przyłączem kołnierzowym</t>
  </si>
  <si>
    <t>28 d.1.4</t>
  </si>
  <si>
    <t>KNR-W 2-19 0303-05</t>
  </si>
  <si>
    <t>Połączenia rur z polietylenu o śr. 50 mm za pomocą kształtek elektrooporowych - mufy, kolana</t>
  </si>
  <si>
    <t>29 d.1.4</t>
  </si>
  <si>
    <t>KNR-W 2-19 0301-05 analogia</t>
  </si>
  <si>
    <t>Montaż rurociągów z rur polietylenowych (HDPD) o śr. nominalnnej 50 mm z rur w zwojach</t>
  </si>
  <si>
    <t>30 d.1.4</t>
  </si>
  <si>
    <t>Połączenia rur z polietylenu o śr. 90 mm za pomocą kształtek elektrooporowych - odgałęzienie</t>
  </si>
  <si>
    <t>Montaż kołnierza ślepego DN40</t>
  </si>
  <si>
    <t>KNR-W 4-02 0121-04</t>
  </si>
  <si>
    <t>Demontaż rurociągu z PP, PE, PB o śr. 40-63 mm o połączeniach zgrzewanych</t>
  </si>
  <si>
    <t>35 d.1.5</t>
  </si>
  <si>
    <t>36 d.1.5</t>
  </si>
  <si>
    <t>KNR-W 2-19 0301-06</t>
  </si>
  <si>
    <t>Montaż rurociągów z rur polietylenowych (HDPD) o śr. nominalnnej 63 mm z rur w zwojach</t>
  </si>
  <si>
    <t>KNR-W 2-19 0301-09</t>
  </si>
  <si>
    <t>Montaż rurociągów z rur polietylenowych (HDPD) o śr. nominalnnej 110 mm z rur prostych</t>
  </si>
  <si>
    <t>KNR-W 2-19 0301-08</t>
  </si>
  <si>
    <t>KNR-W 2-19 0301-05</t>
  </si>
  <si>
    <t>40 d.1.5</t>
  </si>
  <si>
    <t>41 d.1.5</t>
  </si>
  <si>
    <t>42 d.1.5</t>
  </si>
  <si>
    <t>KNR-W 2-19 0302-09</t>
  </si>
  <si>
    <t>Łączenie rur z polietylenu o śr. nominalnej 180 mm metodą zgrzewania czołowego</t>
  </si>
  <si>
    <t>43 d.1.5</t>
  </si>
  <si>
    <t>44 d.1.5</t>
  </si>
  <si>
    <t>KNR 2-19 0208-01 analogia</t>
  </si>
  <si>
    <t>Spawanie kształtek stalowych o śr. DN50 mm - przejście PE/Stal z końcówką do spawania</t>
  </si>
  <si>
    <t>45 d.1.5</t>
  </si>
  <si>
    <t>KNR 2-19 0208-03 analogia</t>
  </si>
  <si>
    <t>Spawanie kształtek stalowych o śr. DN100 mm - przejście PE/Stal z końcówką do spawania</t>
  </si>
  <si>
    <t>46 d.1.5</t>
  </si>
  <si>
    <t>KNR 2-19 0208-02 analogia</t>
  </si>
  <si>
    <t>Spawanie kształtek stalowych o śr. DN80 mm - przejście PE/Stal z końcówką do spawania</t>
  </si>
  <si>
    <t>47 d.1.5</t>
  </si>
  <si>
    <t>Spawanie kształtek stalowych o śr. DN40 mm - przejście PE/Stal z końcówką do spawania</t>
  </si>
  <si>
    <t>48 d.1.5</t>
  </si>
  <si>
    <t>49 d.1.5</t>
  </si>
  <si>
    <t>Połączenia rur z polietylenu o śr. 180 mm za pomocą kształtek elektrooporowych- odgałęzienia</t>
  </si>
  <si>
    <t>50 d.1.5</t>
  </si>
  <si>
    <t>KNR-W 2-19 0303-06</t>
  </si>
  <si>
    <t>Połączenia rur z polietylenu o śr. 63 mm za pomocą kształtek elektrooporowych - mufy, kolana</t>
  </si>
  <si>
    <t>51 d.1.5</t>
  </si>
  <si>
    <t>KNR-W 2-19 0303-09</t>
  </si>
  <si>
    <t>Połączenia rur z polietylenu o śr. 110 mm za pomocą kształtek elektrooporowych - mufy, kolana</t>
  </si>
  <si>
    <t>52 d.1.5</t>
  </si>
  <si>
    <t>53 d.1.5</t>
  </si>
  <si>
    <t>54 d.1.5</t>
  </si>
  <si>
    <t>55 d.1.5</t>
  </si>
  <si>
    <t>KNR 2-19 0204-03</t>
  </si>
  <si>
    <t>Łuki gładkie lub segmentowe o śr.nom.do 100 mm</t>
  </si>
  <si>
    <t>56 d.1.5</t>
  </si>
  <si>
    <t>KNR 2-19 0204-02</t>
  </si>
  <si>
    <t>Luki gładkie lub segmentowe o śr.nom.do 80 mm</t>
  </si>
  <si>
    <t>57 d.1.5</t>
  </si>
  <si>
    <t>58 d.1.5</t>
  </si>
  <si>
    <t>KNR-W 2-19 0134-02</t>
  </si>
  <si>
    <t>Oznakowanie trasy gazociągu na słupku stalowym</t>
  </si>
  <si>
    <t>64 d.1.6</t>
  </si>
  <si>
    <t>KNR-W 2-19 0119-02 analogia</t>
  </si>
  <si>
    <t>Rury ochronne stalowe dwudzielne o śr.nom.125 mm</t>
  </si>
  <si>
    <t>KNR-W 2-19 0122-04 kalk. własna</t>
  </si>
  <si>
    <t>Uszczelnianie końców rur ochronnych o śr.nom.125 mm</t>
  </si>
  <si>
    <t>0,3224 = 0,322</t>
  </si>
  <si>
    <t xml:space="preserve"> - pod naw. jezdni do gł. 43 cm (od km 0+547 do ul. Kolejowej)</t>
  </si>
  <si>
    <t>A. ROBOTY MOSTOWE</t>
  </si>
  <si>
    <t xml:space="preserve"> - pod naw. miejsc postojowych i zjazdów do gł. 48 cm 
   (od km 0+547 do ul. Kolejowej)</t>
  </si>
  <si>
    <t xml:space="preserve"> - pod naw. ciągów pieszych, rowerowych i opasek do gł. 30 cm 
   (od km 0+547 do ul. Kolejowej)</t>
  </si>
  <si>
    <t xml:space="preserve"> - pod naw. miejsc autobusowych do gł. 48 cm </t>
  </si>
  <si>
    <t xml:space="preserve"> - wtopione 20x30</t>
  </si>
  <si>
    <t xml:space="preserve"> - wystające 20x30</t>
  </si>
  <si>
    <t>Ścieki z elementów kamiennych</t>
  </si>
  <si>
    <t>Krawężniki kamienne na ławach oporowych:</t>
  </si>
  <si>
    <t>Kamienne obrzeża chodnikowe na ławach oporowych 8x30</t>
  </si>
  <si>
    <t>Ulepszone podłoże z mieszanki niezwiązanej stabilizowanej georusztem</t>
  </si>
  <si>
    <t>02.03.01e.</t>
  </si>
  <si>
    <t>04.05.01.</t>
  </si>
  <si>
    <t>04.06.01a.</t>
  </si>
  <si>
    <t>Podbudowa z betonu cementowego C25/30 gr. 24 cm</t>
  </si>
  <si>
    <t>Ulepszone podłoże z kruszywa stab. cementem</t>
  </si>
  <si>
    <t xml:space="preserve"> - podsypka cem.- piaskowa gr. 5 cm 
   (pod naw. miejsc postojowych i zjazdów)</t>
  </si>
  <si>
    <t xml:space="preserve"> - podsypka cem.- piaskowa gr. 5 cm 
   (ciągów pieszych i rowerowych)</t>
  </si>
  <si>
    <t xml:space="preserve"> - podsypka cem.- piaskowa gr. 5 cm 
   (pod naw. miejsc autobusowych)</t>
  </si>
  <si>
    <t xml:space="preserve"> - gr. 25 cm pod naw. miejsc autobusowych</t>
  </si>
  <si>
    <t xml:space="preserve"> - gr. 20 cm pod naw. jezdni nad murem obronnym</t>
  </si>
  <si>
    <t>04.07.01a.</t>
  </si>
  <si>
    <t xml:space="preserve"> - gr. 10 cm pod naw. jezdni</t>
  </si>
  <si>
    <t xml:space="preserve"> - w-wa ścieralna naw. jezdni AC11S - gr. 5 cm</t>
  </si>
  <si>
    <t xml:space="preserve"> - w-wa wiążąca naw. jezdni AC16W - gr. 8 cm</t>
  </si>
  <si>
    <t>08.01.02A.</t>
  </si>
  <si>
    <t>05.03.01.</t>
  </si>
  <si>
    <t>Nawierzchnia z mieszanki mineralno - asfaltowej</t>
  </si>
  <si>
    <t xml:space="preserve">Podbudowa z mieszanki mineralno - asfaltowej AC 22 P </t>
  </si>
  <si>
    <t xml:space="preserve"> - naw. ciągów pieszych, rowerowych i opasek z płyt kamiennych</t>
  </si>
  <si>
    <t xml:space="preserve"> - naw. miejsc postojowych i zjazdów z kostki kamiennej</t>
  </si>
  <si>
    <t xml:space="preserve"> - przestawienie ogrodzeń ochronnych łańcuchowych</t>
  </si>
  <si>
    <t>5.19</t>
  </si>
  <si>
    <t>Przymocowanie do gotowych słupków znaków ostrzegawczych - folia odblaskowa typu 2</t>
  </si>
  <si>
    <t>Przymocowanie do gotowych słupków znaków zakazu i nakazu
- folia odblaskowa typu 2</t>
  </si>
  <si>
    <t>Przymocowanie do gotowych słupków znaków informacyjnych - folia odblaskowa typu 2</t>
  </si>
  <si>
    <t>9.1.</t>
  </si>
  <si>
    <t>9.2.</t>
  </si>
  <si>
    <t>11.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</si>
  <si>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</si>
  <si>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</si>
  <si>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</si>
  <si>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</si>
  <si>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</si>
  <si>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</si>
  <si>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</si>
  <si>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</si>
  <si>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</si>
  <si>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12.1</t>
  </si>
  <si>
    <t>12.2</t>
  </si>
  <si>
    <t>12.3</t>
  </si>
  <si>
    <t>13.3</t>
  </si>
  <si>
    <t>13.4</t>
  </si>
  <si>
    <t>16.2</t>
  </si>
  <si>
    <t>16.3</t>
  </si>
  <si>
    <t>16.4</t>
  </si>
  <si>
    <t>16.5</t>
  </si>
  <si>
    <t>19.2</t>
  </si>
  <si>
    <t>19.3</t>
  </si>
  <si>
    <t>19.4</t>
  </si>
  <si>
    <t>19.5</t>
  </si>
  <si>
    <t>19.6</t>
  </si>
  <si>
    <t>19.7</t>
  </si>
  <si>
    <t>19.8</t>
  </si>
  <si>
    <t>19.9</t>
  </si>
  <si>
    <t>Przebudowa mostu</t>
  </si>
  <si>
    <t xml:space="preserve">C. ROBOTY DROGOWE I BRANŻOWE </t>
  </si>
  <si>
    <t>Pomiary końcowe prądem stałym, kabel o liczbie par·20</t>
  </si>
  <si>
    <t>1.3</t>
  </si>
  <si>
    <t>1.4</t>
  </si>
  <si>
    <t>Zbiorcze zestawienie kosztów</t>
  </si>
  <si>
    <t>Budowa ulicy - roboty drogowe</t>
  </si>
  <si>
    <t>Oświetlenie ulicy i skrzyżowań</t>
  </si>
  <si>
    <t>Ul. Krańcowa - nawierzchnia bitumiczna</t>
  </si>
  <si>
    <t>Ul. Chopina - nawierzchnia bitumiczna</t>
  </si>
  <si>
    <t>Ul. Wierzbowa - nawierzchnia bitumiczna</t>
  </si>
  <si>
    <t>Ul. Paderewskiego - nawierzchnia bitumiczna</t>
  </si>
  <si>
    <t>Ul. Topolowa - nawierzchnia bitumiczna</t>
  </si>
  <si>
    <t>Ścieżka rowerowa (w ul. Topolowej) - nawierzchnia z kostki brukowej</t>
  </si>
  <si>
    <t>Obmiar</t>
  </si>
  <si>
    <t>1.5</t>
  </si>
  <si>
    <t>1.6</t>
  </si>
  <si>
    <t>1.7</t>
  </si>
  <si>
    <t>1.8</t>
  </si>
  <si>
    <t>1.9</t>
  </si>
  <si>
    <t>kpl.</t>
  </si>
  <si>
    <t>Przebudowa kolizji telekomunikacyjnych</t>
  </si>
  <si>
    <t>Budowa i przebudowa kanalizacji deszczowej</t>
  </si>
  <si>
    <t>pomiar.</t>
  </si>
  <si>
    <t>Pomiar geodezyjny powykonawczy</t>
  </si>
  <si>
    <t>2.1</t>
  </si>
  <si>
    <t>Ręczne kopanie rowów dla kabli o głębok.do 0.8 m i szer.dna do 0.4 w gruncie kat. III</t>
  </si>
  <si>
    <t>2.2</t>
  </si>
  <si>
    <t>Ręczne kopanie rowów dla kabli o głębok.do 1,2 m i szer.dna do 0.4 w gruncie kat. III</t>
  </si>
  <si>
    <t>2.3</t>
  </si>
  <si>
    <t>2.4</t>
  </si>
  <si>
    <t>Ręczne zasypywanie rowów dla kabli o głębok.do 1,0 m i szer.dna do 0.4 m w gruncie kat. III</t>
  </si>
  <si>
    <t>Nasypanie warstwy piasku grub. 0.1 m na dno rowu kablowego o szer.do 0.4 m</t>
  </si>
  <si>
    <t>Przebudowa kolizji elektroenergetycznych</t>
  </si>
  <si>
    <t>Jedn.obm.</t>
  </si>
  <si>
    <t>OŚWIETLENIE ULICZNE</t>
  </si>
  <si>
    <t>Demontaż wysięgnika z oprawą oświetleniową w istn. linii napowietrznej</t>
  </si>
  <si>
    <t>Demontaż bezpiecznika napowietrznego z udziałem podnośnika samochodowego</t>
  </si>
  <si>
    <t>Obróbka na sucho kabla wielożyłowego o przekroju do 50 mm2 Al</t>
  </si>
  <si>
    <t>D-07-07-01</t>
  </si>
  <si>
    <t>D-07.07.01</t>
  </si>
  <si>
    <t>m-1 przew</t>
  </si>
  <si>
    <t>Podłączenie przewodow pod bolce  i zaciski</t>
  </si>
  <si>
    <t>Badanie skutecznosci  ochrony od porażeń</t>
  </si>
  <si>
    <t>Pomiar rezystancji uziemienia</t>
  </si>
  <si>
    <t>Kanalizacja deszczowa</t>
  </si>
  <si>
    <t>02.00.00.</t>
  </si>
  <si>
    <t>ROBOTY ZIEMNE</t>
  </si>
  <si>
    <t>01.03.02.</t>
  </si>
  <si>
    <t>Przebudowa kolizji energetycznych</t>
  </si>
  <si>
    <t>Formularze do wypełnienia wg przedmiaru szczegółowego</t>
  </si>
  <si>
    <t>01.03.04.</t>
  </si>
  <si>
    <t>Przebudowa urządzeń telekomunikacyjnych</t>
  </si>
  <si>
    <t>20.</t>
  </si>
  <si>
    <t xml:space="preserve"> - słupki i fundamenty znaków drogowych</t>
  </si>
  <si>
    <t xml:space="preserve"> - tablice znaków drogowych</t>
  </si>
  <si>
    <t>5.18</t>
  </si>
  <si>
    <t>07.00.00.</t>
  </si>
  <si>
    <t>URZĄDZENIA BEZPIECZEŃSTWA RUCHU</t>
  </si>
  <si>
    <t>22.</t>
  </si>
  <si>
    <t>07.01.01.</t>
  </si>
  <si>
    <t>Oznakowanie poziome materiałami cienkowarstwowymi</t>
  </si>
  <si>
    <t xml:space="preserve"> - linie ciągłe</t>
  </si>
  <si>
    <t xml:space="preserve"> - linie przerywane</t>
  </si>
  <si>
    <t xml:space="preserve"> - linie na skrzyżowaniach i przejścia dla pieszych</t>
  </si>
  <si>
    <t>23.</t>
  </si>
  <si>
    <t>07.02.01.</t>
  </si>
  <si>
    <t>Oznakowanie pionowe</t>
  </si>
  <si>
    <t>23.1</t>
  </si>
  <si>
    <t>Ustawienie słupków z rur stalowych o śr. 70 mm wraz z wykonaniem i zasypaniem dołów z ubiciem warstwami</t>
  </si>
  <si>
    <t>Przymocowanie do gotowych słupków znaków ostrzegawczych - folia odblaskowa typu 1</t>
  </si>
  <si>
    <t>Przymocowanie do gotowych słupków znaków informacyjnych - folia odblaskowa typu 1</t>
  </si>
  <si>
    <t>Przymocowanie do gotowych słupków tabliczek do znaków - folia odblaskowa typu 1</t>
  </si>
  <si>
    <t>Przymocowanie do gotowych słupków znaków nazw ulic - folia odblaskowa typu 1</t>
  </si>
  <si>
    <t>07.07.01.</t>
  </si>
  <si>
    <t>Oświetlenie ulic i skrzyżowań</t>
  </si>
  <si>
    <t>Przymocowanie do gotowych słupków znaków zakazu i nakazu
- folia odblaskowa typu 1</t>
  </si>
  <si>
    <t xml:space="preserve">RAZEM Nawierzchnia bitumiczna: </t>
  </si>
  <si>
    <t xml:space="preserve">RAZEM Nawierzchnia z kostki brukowej: </t>
  </si>
  <si>
    <t>Lp.</t>
  </si>
  <si>
    <t>nazwa</t>
  </si>
  <si>
    <t>ilość</t>
  </si>
  <si>
    <t>m</t>
  </si>
  <si>
    <t>m2</t>
  </si>
  <si>
    <t>05.00.00.</t>
  </si>
  <si>
    <t>NAWIERZCHNIE</t>
  </si>
  <si>
    <t>08.00.00.</t>
  </si>
  <si>
    <t>ELEMENTY ULIC</t>
  </si>
  <si>
    <t xml:space="preserve"> </t>
  </si>
  <si>
    <t>1.</t>
  </si>
  <si>
    <t>2.</t>
  </si>
  <si>
    <t>3.</t>
  </si>
  <si>
    <t>4.</t>
  </si>
  <si>
    <t>01.00.00.</t>
  </si>
  <si>
    <t>ROBOTY PRZYGOTOWAWCZE</t>
  </si>
  <si>
    <t>*</t>
  </si>
  <si>
    <t>01.01.01.</t>
  </si>
  <si>
    <t>01.02.01.</t>
  </si>
  <si>
    <t>01.02.02.</t>
  </si>
  <si>
    <t>Zdjęcie warstwy humusu</t>
  </si>
  <si>
    <t>01.02.04.</t>
  </si>
  <si>
    <t>kpl</t>
  </si>
  <si>
    <t>03.00.00.</t>
  </si>
  <si>
    <t>ODWODNIENIE KORPUSU DROGOWEGO</t>
  </si>
  <si>
    <t>03.02.01.</t>
  </si>
  <si>
    <t>04.00.00.</t>
  </si>
  <si>
    <t>PODBUDOWY</t>
  </si>
  <si>
    <t>04.04.02.</t>
  </si>
  <si>
    <t>09.00.00.</t>
  </si>
  <si>
    <t xml:space="preserve">ZIELEŃ DROGOWA </t>
  </si>
  <si>
    <t>09.01.01.</t>
  </si>
  <si>
    <t>Urządzenie terenów zieleni</t>
  </si>
  <si>
    <t>Roboty pomiarowe - wytyczenie i obsługa geodezyjna</t>
  </si>
  <si>
    <t>Dokumentacja geodezyjna powykonawcza</t>
  </si>
  <si>
    <t>szt</t>
  </si>
  <si>
    <t>18.1</t>
  </si>
  <si>
    <t>04.01.01.</t>
  </si>
  <si>
    <t>Wykonanie korytowania wraz z profilowaniem i zagęszczeniem podłoża</t>
  </si>
  <si>
    <t xml:space="preserve"> - regulacja pionowa studni kanalizacyjnych</t>
  </si>
  <si>
    <t>5.1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</si>
  <si>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</si>
  <si>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</si>
  <si>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</si>
  <si>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</si>
  <si>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</si>
  <si>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</si>
  <si>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</si>
  <si>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</si>
  <si>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</si>
  <si>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</si>
  <si>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</si>
  <si>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</si>
  <si>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</si>
  <si>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</si>
  <si>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</si>
  <si>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 xml:space="preserve"> - regulacja pionowa zaworów wodociągowych</t>
  </si>
  <si>
    <t xml:space="preserve"> - regulacja pionowa studni telekomunikacyjnych</t>
  </si>
  <si>
    <t>Nr Specyfikacji
technicznej</t>
  </si>
  <si>
    <t>Wyszczególnienie elementów
rozliczeniowych</t>
  </si>
  <si>
    <t>Cena
jedn.</t>
  </si>
  <si>
    <t>Wartość
PLN</t>
  </si>
  <si>
    <t>5.2</t>
  </si>
  <si>
    <t>4.1</t>
  </si>
  <si>
    <t>5.</t>
  </si>
  <si>
    <t>6.</t>
  </si>
  <si>
    <t>7.</t>
  </si>
  <si>
    <t>8.</t>
  </si>
  <si>
    <t>9.</t>
  </si>
  <si>
    <t>13.</t>
  </si>
  <si>
    <t>14.</t>
  </si>
  <si>
    <t>15.</t>
  </si>
  <si>
    <t>15.1</t>
  </si>
  <si>
    <t>16.1</t>
  </si>
  <si>
    <t>17.</t>
  </si>
  <si>
    <t>18.</t>
  </si>
  <si>
    <t>19.</t>
  </si>
  <si>
    <t>km</t>
  </si>
  <si>
    <t xml:space="preserve"> - na pełną grubość zalegania</t>
  </si>
  <si>
    <t xml:space="preserve"> - bruk kamienny gr. śr. 20 cm</t>
  </si>
  <si>
    <t>Rozbiórki elementów dróg i ogrodzeń - z wywozem</t>
  </si>
  <si>
    <t xml:space="preserve"> - obrzeża betonowe</t>
  </si>
  <si>
    <t xml:space="preserve"> - brakujące rury osłonowe na istniejących sieciach uzbrojenia podziemnego</t>
  </si>
  <si>
    <t xml:space="preserve"> - przy krawędzi jezdni</t>
  </si>
  <si>
    <t>- zakładanie trawników</t>
  </si>
  <si>
    <t>14.1</t>
  </si>
  <si>
    <t>14.2</t>
  </si>
  <si>
    <t xml:space="preserve"> - nawierzchnia i elementy z betonu cementowego</t>
  </si>
  <si>
    <t xml:space="preserve"> - betonowe płyty chodnikowe</t>
  </si>
  <si>
    <t xml:space="preserve"> - betonowa kostka brukowa</t>
  </si>
  <si>
    <t xml:space="preserve"> - krawężniki betonowe na ławach betonowych z oporem</t>
  </si>
  <si>
    <t xml:space="preserve">   Jednostka</t>
  </si>
  <si>
    <t>Wycinka drzew i krzewów</t>
  </si>
  <si>
    <t>Podbudowa z kruszywa z mieszanki niezwiązanej z kruszywem C50/30</t>
  </si>
  <si>
    <t>05.03.05a.</t>
  </si>
  <si>
    <t>05.03.05b.</t>
  </si>
  <si>
    <t>Podstawa wyceny</t>
  </si>
  <si>
    <t>Opis</t>
  </si>
  <si>
    <t>Ilość</t>
  </si>
  <si>
    <t>Cena</t>
  </si>
  <si>
    <t>Wartość</t>
  </si>
  <si>
    <t>zł</t>
  </si>
  <si>
    <t>Roboty przygotowawcze</t>
  </si>
  <si>
    <t>KNR 2-01 0119-03</t>
  </si>
  <si>
    <t>Roboty pomiarowe przy liniowych robotach ziemnych - trasa drogi w terenie równinnym</t>
  </si>
  <si>
    <t>Roboty ziemne</t>
  </si>
  <si>
    <t>KNNR 1 0307-04</t>
  </si>
  <si>
    <t>m3</t>
  </si>
  <si>
    <t>KNR 2-01 0317-05</t>
  </si>
  <si>
    <t>KNR 2-01 0317-08</t>
  </si>
  <si>
    <t>KNR-W 2-18 0901-01</t>
  </si>
  <si>
    <t>KNNR 1 0315-01</t>
  </si>
  <si>
    <t>KNNR 1 0315-02</t>
  </si>
  <si>
    <t>KNR-W 2-01 0313-02</t>
  </si>
  <si>
    <t>KNR-W 2-01 0313-04</t>
  </si>
  <si>
    <t>KNR 2-31 0109-03</t>
  </si>
  <si>
    <t>KNR 2-31 0109-04</t>
  </si>
  <si>
    <t>KNNR 4 1411-01</t>
  </si>
  <si>
    <t>KNNR 4 1411-03</t>
  </si>
  <si>
    <t>KNNR 4 1411-02</t>
  </si>
  <si>
    <t>Obsypka rurociągu kruszywem dowiezionym</t>
  </si>
  <si>
    <t>KNR-W 2-18 0901-06</t>
  </si>
  <si>
    <t>KNNR 1 0318-03 analogia</t>
  </si>
  <si>
    <t>KNR 2-11 1101-02</t>
  </si>
  <si>
    <t>t</t>
  </si>
  <si>
    <t>Prace demontażowe</t>
  </si>
  <si>
    <t>KNR 4-05I 0411-02</t>
  </si>
  <si>
    <t>KNR 4-05I 0409-01</t>
  </si>
  <si>
    <t>KNR 2-01 0610-07 analogia</t>
  </si>
  <si>
    <t>Zasypanie studni żwirem lub pospółką</t>
  </si>
  <si>
    <t>KNR 4-05I 0315-01 analogia</t>
  </si>
  <si>
    <t>Montaż studni DN500 z wpustem i osadnikiem 1000mm</t>
  </si>
  <si>
    <t>szt.</t>
  </si>
  <si>
    <t>wycena indywidualna</t>
  </si>
  <si>
    <t>Wpięcie rurociągu do istniejącej studni - przebicie otworu i montaż przejścia szczelnego</t>
  </si>
  <si>
    <t>Badanie szczelności kanału</t>
  </si>
  <si>
    <t>KNNR 4 1610-03</t>
  </si>
  <si>
    <t>KNNR 4 1610-04</t>
  </si>
  <si>
    <t>KNNR 4 1610-05</t>
  </si>
  <si>
    <t>KNNR 4 1610-06</t>
  </si>
  <si>
    <t>Odwodnienie wykopu</t>
  </si>
  <si>
    <t>KNR 19-01 0107-08</t>
  </si>
  <si>
    <t>m-g</t>
  </si>
  <si>
    <t>Roboty końcowe</t>
  </si>
  <si>
    <t>KNR 4-01 0108-02</t>
  </si>
  <si>
    <t>KNR 2-28 0501-09</t>
  </si>
  <si>
    <t>KNR 4-05I 0315-04</t>
  </si>
  <si>
    <t>KNR 2-01 0516-03 analogia</t>
  </si>
  <si>
    <t>10.</t>
  </si>
  <si>
    <t>11.1</t>
  </si>
  <si>
    <t>12.</t>
  </si>
  <si>
    <t>13.1</t>
  </si>
  <si>
    <t>13.2</t>
  </si>
  <si>
    <t>16.</t>
  </si>
  <si>
    <t>17.1</t>
  </si>
  <si>
    <t>17.2</t>
  </si>
  <si>
    <t>18.2</t>
  </si>
  <si>
    <t>18.3</t>
  </si>
  <si>
    <t>19.1</t>
  </si>
  <si>
    <t>21.</t>
  </si>
  <si>
    <t>21.1</t>
  </si>
  <si>
    <t>21.2</t>
  </si>
  <si>
    <t>Podstawa</t>
  </si>
  <si>
    <t>1.1</t>
  </si>
  <si>
    <t>1</t>
  </si>
  <si>
    <t>11. HARMONOGRAM RZECZOWO-FINANSOWY REALIZACJI ZADANIA</t>
  </si>
  <si>
    <t>ELEMENTY I RODZAJE ROBÓT</t>
  </si>
  <si>
    <t>KOSZT KWALIFIKOWANY</t>
  </si>
  <si>
    <t>KOSZT NIEKWALIFIKOWANY</t>
  </si>
  <si>
    <t>TERMIN REALIZACJI</t>
  </si>
  <si>
    <t>Budowa ulicy - roboty drogowe (odc. nr 1 - ul. Chopina)</t>
  </si>
  <si>
    <t>04.2017</t>
  </si>
  <si>
    <t>Przebudowa kolizji energetycznych (odc. nr 1 - ul. Chopina)</t>
  </si>
  <si>
    <t>05.2017</t>
  </si>
  <si>
    <t>Przebudowa urządzeń telekomunikacyjnych (odc. nr 1 - ul. Chopina)</t>
  </si>
  <si>
    <t>Kanalizacja deszczowa (odc. nr 1 - ul. Chopina)</t>
  </si>
  <si>
    <t>Oświetlenie ulicy i skrzyżowań (odc. nr 1 - ul. Chopina)</t>
  </si>
  <si>
    <t>06.2017</t>
  </si>
  <si>
    <t>Budowa ulicy - roboty drogowe (odc. nr 2 - ul. Wierzbowa)</t>
  </si>
  <si>
    <t>07.2017</t>
  </si>
  <si>
    <t>Przebudowa kolizji energetycznych (odc. nr 2 - ul. Wierzbowa)</t>
  </si>
  <si>
    <t>Przebudowa urządzeń telekomunikacyjnych (odc. nr 2 - ul. Wierzbowa)</t>
  </si>
  <si>
    <t>Kanalizacja deszczowa (odc. nr 2 - ul. Wierzbowa)</t>
  </si>
  <si>
    <t>08.2017</t>
  </si>
  <si>
    <t>Oświetlenie ulicy i skrzyżowań (odc. nr 2 - ul. Wierzbowa)</t>
  </si>
  <si>
    <t>Budowa ulicy - roboty drogowe (odcinek nr 3 - ul. Krańcowa)</t>
  </si>
  <si>
    <t>09.2017</t>
  </si>
  <si>
    <t>Przebudowa kolizji energetycznych (odcinek nr 3 - ul. Krańcowa)</t>
  </si>
  <si>
    <t>Przebudowa urządzeń telekomunikacyjnych (odcinek nr 3 - ul. Krańcowa)</t>
  </si>
  <si>
    <t>10.2017</t>
  </si>
  <si>
    <t>Kanalizacja deszczowa (odcinek nr 3 - ul. Krańcowa)</t>
  </si>
  <si>
    <t>11.2017</t>
  </si>
  <si>
    <t>Oświetlenie ulicy i skrzyżowań (odcinek nr 3 - ul. Krańcowa)</t>
  </si>
  <si>
    <t>12.2017</t>
  </si>
  <si>
    <t>Nadzór inwestorski</t>
  </si>
  <si>
    <t>SUMA</t>
  </si>
  <si>
    <t>OGÓŁEM</t>
  </si>
  <si>
    <t>netto</t>
  </si>
  <si>
    <t>brutto</t>
  </si>
  <si>
    <t>spr</t>
  </si>
  <si>
    <t>2</t>
  </si>
  <si>
    <t>złącze</t>
  </si>
  <si>
    <t>odcinek</t>
  </si>
  <si>
    <t>1.2</t>
  </si>
  <si>
    <t>Budowa studni kablowych prefabrykowanych rozdzielczych dwuelementowych, SK-2, grunt kategorii III</t>
  </si>
  <si>
    <t xml:space="preserve"> - nawierzchnia bitum. jezdni gr. śr 10 cm</t>
  </si>
  <si>
    <t xml:space="preserve"> - nawierzchnia bitum. chodników gr. śr 10 cm</t>
  </si>
  <si>
    <t xml:space="preserve"> - kostka kamienna gr. śr. 18 cm</t>
  </si>
  <si>
    <t xml:space="preserve"> - pospółka gr. śr 20 cm</t>
  </si>
  <si>
    <t xml:space="preserve"> - przestawienie ogrodzenia</t>
  </si>
  <si>
    <t xml:space="preserve"> - regulacja pionowa kratek ściekowych</t>
  </si>
  <si>
    <t xml:space="preserve">PRACE DEMONTAŻOWE </t>
  </si>
  <si>
    <t>1 d.1</t>
  </si>
  <si>
    <t>D-01-03-01</t>
  </si>
  <si>
    <t>Demontaż przewodów izolowanych  linii napowietrznej nn  z udziałem podnośnika samoch. - przewód AsXSn 4 x 25 mm2</t>
  </si>
  <si>
    <t>2 d.1</t>
  </si>
  <si>
    <t>Demontaż z udziałem podnośnika  odgromników w liniach napowietrznych N.N. z przewodów izolowanych</t>
  </si>
  <si>
    <t>3 d.1</t>
  </si>
  <si>
    <t>Demontaż kabla wielożyłowego o wadze do 1.0 kg/m wciągany do rur ochronnych na słupie linii napowietrznej</t>
  </si>
  <si>
    <t>4 d.1</t>
  </si>
  <si>
    <t>Demontaż kabla wielożyłowego o wadze do 1.0 kg/m układany bezpośrednio na słupie linii napowietrznej</t>
  </si>
  <si>
    <t>5 d.1</t>
  </si>
  <si>
    <t>Demontaż mechaniczny słupa żelbetowego bliźniaczego dł. do 10 m - słup ŻN-10</t>
  </si>
  <si>
    <t>6 d.1</t>
  </si>
  <si>
    <t>D-01-03-02</t>
  </si>
  <si>
    <t>Ręczne kopanie rowów dla kabli o głębokości do 0.8 m i szer. dna do 0.4 m w gruncie kat. III</t>
  </si>
  <si>
    <t>7 d.1</t>
  </si>
  <si>
    <t>Ręczne zasypywanie rowów dla kabli o głębokości do 0.6 m i szer. dna do 0.4 m w gruncie kat. III</t>
  </si>
  <si>
    <t>8 d.1</t>
  </si>
  <si>
    <t>Wyjecie z wykopu  kabla nN  o wadze do 1.0 kg/m - kabel YAKY 4 x 35</t>
  </si>
  <si>
    <t>PRACE MONTAŻOWE</t>
  </si>
  <si>
    <t>10 d.2</t>
  </si>
  <si>
    <t>Montaż odgromnika w linii napowietrznej nn z przewodów izolowanych z udziałem podnośnika samochodowego</t>
  </si>
  <si>
    <t>11 d.2</t>
  </si>
  <si>
    <t>12 d.2</t>
  </si>
  <si>
    <t>13 d.2</t>
  </si>
  <si>
    <t>Ręczne zasypywanie rowów dla kabli o głębok.do 0,60 m i szer.dna do 0.4 m w gruncie kat. III</t>
  </si>
  <si>
    <t>14 d.2</t>
  </si>
  <si>
    <t>15 d.2</t>
  </si>
  <si>
    <t>16 d.2</t>
  </si>
  <si>
    <t>Układanie rur ochronnych z PCW o śr. do 160 mm w wykopie</t>
  </si>
  <si>
    <t>17 d.2</t>
  </si>
  <si>
    <t>Układanie kabla jednożyłowego  o masie do 3.0 kg/m w rurach  ochronnych-</t>
  </si>
  <si>
    <t>18 d.2</t>
  </si>
  <si>
    <t>Układanie rur ochronnych z PCW o śr.  110 mm w wykopie</t>
  </si>
  <si>
    <t>19 d.2</t>
  </si>
  <si>
    <t>20 d.2</t>
  </si>
  <si>
    <t>Układanie kabla wielożyłowego o masie do 3.0 kg/m w rurach dzielonych  ochronnych- kable istniejące</t>
  </si>
  <si>
    <t>21 d.2</t>
  </si>
  <si>
    <t>Układanie kabla wielożyłowego o masie do 1.0 kg/m w rurach dzielonych  ochronnych- kable istniejące</t>
  </si>
  <si>
    <t>22 d.2</t>
  </si>
  <si>
    <t>23 d.2</t>
  </si>
  <si>
    <t>Układanie kabla wielożyłowego o masie do 1.0 kg/m w rurach   ochronnych- kabel YAKXS 4 x 25 mm2</t>
  </si>
  <si>
    <t>24 d.2</t>
  </si>
  <si>
    <t>25 d.2</t>
  </si>
  <si>
    <t>Ręczne układanie kabla wielożyłowego o masie do 1.0 kg/m w wykopie - YAKXS 4 x 25 mm2</t>
  </si>
  <si>
    <t>26 d.2</t>
  </si>
  <si>
    <t>Układanie kabla energetycznego o wadze do 1.0 kg/m na słupie wciąganego do rur ochronnych mocowanych do słupa -   kabel          YAKXS 4 x25</t>
  </si>
  <si>
    <t>27 d.2</t>
  </si>
  <si>
    <t>Układanie kabli energetycznych o masie do 1 kg wciąganych bezpośrednio do słupa na słupach betonowych</t>
  </si>
  <si>
    <t>28 d.2</t>
  </si>
  <si>
    <t>Obróbka na sucho kabla wielożyłowego o przekroju do 120 mm2Al.</t>
  </si>
  <si>
    <t>29 d.2</t>
  </si>
  <si>
    <t>30 d.2</t>
  </si>
  <si>
    <t>Montaż muf przelotowych z rur termokurczliwych na kablu z tw. sztucznych  0,4 kV - przekrój kabla 25 mm2</t>
  </si>
  <si>
    <t>31 d.2</t>
  </si>
  <si>
    <t>Montaż uziomu poziomego w wykopie na słupie  - bednarka   30 x 4 mm</t>
  </si>
  <si>
    <t>32 d.2</t>
  </si>
  <si>
    <t>Badanie skuteczności ochrony od porażeń</t>
  </si>
  <si>
    <t>Sprawnie i pomiar kompletnego obwodu elektrycznego nn</t>
  </si>
  <si>
    <t>Nr</t>
  </si>
  <si>
    <t>WYSZCZEGÓLNIENIE POZYCJI CENNIKA</t>
  </si>
  <si>
    <t>J. M.</t>
  </si>
  <si>
    <t>ILOŚĆ J.M.</t>
  </si>
  <si>
    <t/>
  </si>
  <si>
    <t>Przebudowa kanalizacji kablowej teletechnicznej</t>
  </si>
  <si>
    <t>Budowa kanalizacji kablowej z rur HDPE w gruncie kategorii III, warstwy X rury/warstwa = 1x1, suma otworów: 1</t>
  </si>
  <si>
    <t>Budowa kanalizacji kablowej z rur HDPE w gruncie kategorii IV, warstwy X rury/warstwa = 2x2, suma otworów: 4</t>
  </si>
  <si>
    <t>Przebudowa kabli miedzianych</t>
  </si>
  <si>
    <t>Wciąganie kabla w powłoce termoplastycznej do kanalizacji kablowej, ręczne, otwór częściowo zajęty, średnica kabla do 30·mm</t>
  </si>
  <si>
    <t>Montaż złączy równoległych kabli wypełnionych ułożonych w kanalizacji kablowej z zastosowaniem modułowych łączników żył i termokurczliwych osłon wzmocnionych, kabel o 20 parach</t>
  </si>
  <si>
    <t xml:space="preserve"> - ułożenie geotkaniny pod georuszty
   (pod nawierzchnie jezdni, miejsc postojowych, zjazdów, ciągów 
    pieszych i rowerowych od mostu do km 0+547)</t>
  </si>
  <si>
    <t xml:space="preserve"> - ułożenie 1 w-wy georusztu
   (pod nawierzchnie ciągów pieszych i rowerowych 
   od mostu do km 0+547)</t>
  </si>
  <si>
    <t xml:space="preserve"> - ułożenie 2 warstw georusztu
   (pod nawierzchnie miejsc postojowych i zjazdów
   od mostu do km 0+547)</t>
  </si>
  <si>
    <t xml:space="preserve"> - ułożenie mieszanki niezwiązanej stabilizowanej gr. 25 cm
   (pod nawierzchnie ciągów pieszych i rowerowych 
   od mostu do km 0+547)</t>
  </si>
  <si>
    <t xml:space="preserve"> - ułożenie 2 warstw mieszanki niezwiązanej stabiliz. gr. 25 cm
   (pod nawierzchnie miejsc postojowych i zjazdów
   od mostu do km 0+547)</t>
  </si>
  <si>
    <t>9.1</t>
  </si>
  <si>
    <t>9.2</t>
  </si>
  <si>
    <t>9.3</t>
  </si>
  <si>
    <t>9.4</t>
  </si>
  <si>
    <t>9.5</t>
  </si>
  <si>
    <t>9.6</t>
  </si>
  <si>
    <t>9.7</t>
  </si>
  <si>
    <t>PRZEDMIAR</t>
  </si>
  <si>
    <t>Mechaniczne karczowanie pni, wywożenie karpiny, pni i konarów na miejsce składowania lub utylizacji- odległość do 5 km</t>
  </si>
  <si>
    <t>średnice drzew 26-35 cm</t>
  </si>
  <si>
    <t>średnice drzew 56-65 cm</t>
  </si>
  <si>
    <t>średnice drzew 66-75 cm</t>
  </si>
  <si>
    <t>średnice drzew 16-25 cm</t>
  </si>
  <si>
    <t>średnice drzew 36-45 cm</t>
  </si>
  <si>
    <t>średnice drzew 46-55 cm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</si>
</sst>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00"/>
    <numFmt numFmtId="184" formatCode="mm/dd/yy"/>
    <numFmt numFmtId="185" formatCode="#,##0.00\ _z_ł"/>
    <numFmt numFmtId="186" formatCode="#,##0\ _z_ł"/>
    <numFmt numFmtId="187" formatCode="#,##0.0"/>
    <numFmt numFmtId="188" formatCode="0.0%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\ ###\ ###\ ##0.00####"/>
    <numFmt numFmtId="205" formatCode="#,##0.00\ &quot;zł&quot;"/>
    <numFmt numFmtId="206" formatCode="_-* #,##0\ _z_ł_-;\-* #,##0\ _z_ł_-;_-* &quot;-&quot;??\ _z_ł_-;_-@_-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thin"/>
      <top style="dotted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9" fillId="3" borderId="0" applyNumberFormat="0" applyBorder="0" applyAlignment="0" applyProtection="0"/>
    <xf numFmtId="0" fontId="9" fillId="4" borderId="0" applyNumberFormat="0" applyBorder="0" applyAlignment="0" applyProtection="0"/>
    <xf numFmtId="0" fontId="49" fillId="5" borderId="0" applyNumberFormat="0" applyBorder="0" applyAlignment="0" applyProtection="0"/>
    <xf numFmtId="0" fontId="9" fillId="6" borderId="0" applyNumberFormat="0" applyBorder="0" applyAlignment="0" applyProtection="0"/>
    <xf numFmtId="0" fontId="49" fillId="7" borderId="0" applyNumberFormat="0" applyBorder="0" applyAlignment="0" applyProtection="0"/>
    <xf numFmtId="0" fontId="9" fillId="8" borderId="0" applyNumberFormat="0" applyBorder="0" applyAlignment="0" applyProtection="0"/>
    <xf numFmtId="0" fontId="4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13" borderId="0" applyNumberFormat="0" applyBorder="0" applyAlignment="0" applyProtection="0"/>
    <xf numFmtId="0" fontId="9" fillId="14" borderId="0" applyNumberFormat="0" applyBorder="0" applyAlignment="0" applyProtection="0"/>
    <xf numFmtId="0" fontId="49" fillId="15" borderId="0" applyNumberFormat="0" applyBorder="0" applyAlignment="0" applyProtection="0"/>
    <xf numFmtId="0" fontId="9" fillId="16" borderId="0" applyNumberFormat="0" applyBorder="0" applyAlignment="0" applyProtection="0"/>
    <xf numFmtId="0" fontId="49" fillId="17" borderId="0" applyNumberFormat="0" applyBorder="0" applyAlignment="0" applyProtection="0"/>
    <xf numFmtId="0" fontId="9" fillId="18" borderId="0" applyNumberFormat="0" applyBorder="0" applyAlignment="0" applyProtection="0"/>
    <xf numFmtId="0" fontId="49" fillId="19" borderId="0" applyNumberFormat="0" applyBorder="0" applyAlignment="0" applyProtection="0"/>
    <xf numFmtId="0" fontId="9" fillId="8" borderId="0" applyNumberFormat="0" applyBorder="0" applyAlignment="0" applyProtection="0"/>
    <xf numFmtId="0" fontId="49" fillId="20" borderId="0" applyNumberFormat="0" applyBorder="0" applyAlignment="0" applyProtection="0"/>
    <xf numFmtId="0" fontId="9" fillId="14" borderId="0" applyNumberFormat="0" applyBorder="0" applyAlignment="0" applyProtection="0"/>
    <xf numFmtId="0" fontId="4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3" borderId="0" applyNumberFormat="0" applyBorder="0" applyAlignment="0" applyProtection="0"/>
    <xf numFmtId="0" fontId="10" fillId="24" borderId="0" applyNumberFormat="0" applyBorder="0" applyAlignment="0" applyProtection="0"/>
    <xf numFmtId="0" fontId="50" fillId="25" borderId="0" applyNumberFormat="0" applyBorder="0" applyAlignment="0" applyProtection="0"/>
    <xf numFmtId="0" fontId="10" fillId="16" borderId="0" applyNumberFormat="0" applyBorder="0" applyAlignment="0" applyProtection="0"/>
    <xf numFmtId="0" fontId="50" fillId="26" borderId="0" applyNumberFormat="0" applyBorder="0" applyAlignment="0" applyProtection="0"/>
    <xf numFmtId="0" fontId="10" fillId="18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50" fillId="29" borderId="0" applyNumberFormat="0" applyBorder="0" applyAlignment="0" applyProtection="0"/>
    <xf numFmtId="0" fontId="10" fillId="30" borderId="0" applyNumberFormat="0" applyBorder="0" applyAlignment="0" applyProtection="0"/>
    <xf numFmtId="0" fontId="50" fillId="31" borderId="0" applyNumberFormat="0" applyBorder="0" applyAlignment="0" applyProtection="0"/>
    <xf numFmtId="0" fontId="10" fillId="32" borderId="0" applyNumberFormat="0" applyBorder="0" applyAlignment="0" applyProtection="0"/>
    <xf numFmtId="0" fontId="5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2" fillId="38" borderId="2" applyNumberFormat="0" applyAlignment="0" applyProtection="0"/>
    <xf numFmtId="0" fontId="13" fillId="6" borderId="0" applyNumberFormat="0" applyBorder="0" applyAlignment="0" applyProtection="0"/>
    <xf numFmtId="0" fontId="51" fillId="3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40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1" borderId="0" applyNumberFormat="0" applyBorder="0" applyAlignment="0" applyProtection="0"/>
    <xf numFmtId="0" fontId="52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38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3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53" fillId="44" borderId="0" applyNumberFormat="0" applyBorder="0" applyAlignment="0" applyProtection="0"/>
  </cellStyleXfs>
  <cellXfs count="39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" fontId="0" fillId="0" borderId="0" xfId="0" applyNumberFormat="1" applyFont="1" applyFill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 quotePrefix="1">
      <alignment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76">
      <alignment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9" fillId="0" borderId="0" xfId="81">
      <alignment/>
      <protection/>
    </xf>
    <xf numFmtId="0" fontId="9" fillId="0" borderId="0" xfId="82" applyAlignment="1">
      <alignment horizontal="center" vertical="center"/>
      <protection/>
    </xf>
    <xf numFmtId="0" fontId="0" fillId="0" borderId="0" xfId="76" applyAlignment="1">
      <alignment horizontal="center" vertical="center"/>
      <protection/>
    </xf>
    <xf numFmtId="2" fontId="0" fillId="0" borderId="0" xfId="76" applyNumberFormat="1" applyAlignment="1">
      <alignment horizontal="center" vertical="center"/>
      <protection/>
    </xf>
    <xf numFmtId="0" fontId="9" fillId="0" borderId="0" xfId="81" applyAlignment="1">
      <alignment horizontal="center" vertical="center"/>
      <protection/>
    </xf>
    <xf numFmtId="0" fontId="9" fillId="0" borderId="0" xfId="82" applyAlignment="1">
      <alignment vertical="center"/>
      <protection/>
    </xf>
    <xf numFmtId="0" fontId="0" fillId="0" borderId="0" xfId="76" applyFill="1" applyAlignment="1">
      <alignment horizontal="center" vertical="center"/>
      <protection/>
    </xf>
    <xf numFmtId="0" fontId="0" fillId="0" borderId="0" xfId="76" applyFill="1">
      <alignment/>
      <protection/>
    </xf>
    <xf numFmtId="0" fontId="9" fillId="0" borderId="0" xfId="81" applyAlignment="1">
      <alignment vertical="center"/>
      <protection/>
    </xf>
    <xf numFmtId="0" fontId="33" fillId="0" borderId="0" xfId="77">
      <alignment/>
      <protection/>
    </xf>
    <xf numFmtId="0" fontId="33" fillId="45" borderId="0" xfId="77" applyFill="1">
      <alignment/>
      <protection/>
    </xf>
    <xf numFmtId="0" fontId="33" fillId="41" borderId="0" xfId="77" applyFill="1">
      <alignment/>
      <protection/>
    </xf>
    <xf numFmtId="0" fontId="0" fillId="0" borderId="0" xfId="0" applyAlignment="1">
      <alignment horizontal="center"/>
    </xf>
    <xf numFmtId="0" fontId="0" fillId="0" borderId="10" xfId="73" applyFont="1" applyFill="1" applyBorder="1" applyAlignment="1">
      <alignment horizontal="center" vertical="center"/>
      <protection/>
    </xf>
    <xf numFmtId="4" fontId="0" fillId="0" borderId="0" xfId="73" applyNumberFormat="1" applyAlignment="1">
      <alignment horizontal="center"/>
      <protection/>
    </xf>
    <xf numFmtId="0" fontId="0" fillId="0" borderId="0" xfId="73" applyAlignment="1">
      <alignment horizontal="center"/>
      <protection/>
    </xf>
    <xf numFmtId="0" fontId="0" fillId="0" borderId="0" xfId="80">
      <alignment/>
      <protection/>
    </xf>
    <xf numFmtId="4" fontId="0" fillId="0" borderId="10" xfId="73" applyNumberFormat="1" applyBorder="1" applyAlignment="1">
      <alignment horizontal="center"/>
      <protection/>
    </xf>
    <xf numFmtId="0" fontId="0" fillId="0" borderId="10" xfId="73" applyBorder="1" applyAlignment="1">
      <alignment horizontal="center"/>
      <protection/>
    </xf>
    <xf numFmtId="4" fontId="0" fillId="0" borderId="10" xfId="73" applyNumberFormat="1" applyFont="1" applyFill="1" applyBorder="1" applyAlignment="1">
      <alignment horizontal="center" vertical="center"/>
      <protection/>
    </xf>
    <xf numFmtId="4" fontId="0" fillId="45" borderId="10" xfId="73" applyNumberFormat="1" applyFill="1" applyBorder="1" applyAlignment="1">
      <alignment horizontal="center"/>
      <protection/>
    </xf>
    <xf numFmtId="2" fontId="0" fillId="0" borderId="10" xfId="73" applyNumberFormat="1" applyBorder="1" applyAlignment="1">
      <alignment horizontal="center"/>
      <protection/>
    </xf>
    <xf numFmtId="4" fontId="0" fillId="0" borderId="10" xfId="78" applyNumberFormat="1" applyFont="1" applyFill="1" applyBorder="1" applyAlignment="1">
      <alignment horizontal="center" vertical="center"/>
      <protection/>
    </xf>
    <xf numFmtId="0" fontId="0" fillId="0" borderId="0" xfId="73" applyFill="1">
      <alignment/>
      <protection/>
    </xf>
    <xf numFmtId="2" fontId="0" fillId="45" borderId="0" xfId="76" applyNumberFormat="1" applyFill="1" applyAlignment="1">
      <alignment horizontal="center" vertical="center"/>
      <protection/>
    </xf>
    <xf numFmtId="0" fontId="0" fillId="0" borderId="10" xfId="78" applyFont="1" applyFill="1" applyBorder="1" applyAlignment="1">
      <alignment horizontal="center" vertical="center"/>
      <protection/>
    </xf>
    <xf numFmtId="0" fontId="0" fillId="0" borderId="0" xfId="74">
      <alignment/>
      <protection/>
    </xf>
    <xf numFmtId="4" fontId="0" fillId="46" borderId="10" xfId="73" applyNumberFormat="1" applyFont="1" applyFill="1" applyBorder="1" applyAlignment="1">
      <alignment horizontal="center" vertical="center"/>
      <protection/>
    </xf>
    <xf numFmtId="2" fontId="0" fillId="0" borderId="0" xfId="76" applyNumberFormat="1" applyFill="1" applyAlignment="1">
      <alignment horizontal="center" vertical="center"/>
      <protection/>
    </xf>
    <xf numFmtId="1" fontId="39" fillId="0" borderId="0" xfId="0" applyNumberFormat="1" applyFont="1" applyAlignment="1">
      <alignment horizontal="left"/>
    </xf>
    <xf numFmtId="1" fontId="39" fillId="0" borderId="0" xfId="0" applyNumberFormat="1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8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2" fontId="39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" fontId="39" fillId="0" borderId="10" xfId="0" applyNumberFormat="1" applyFont="1" applyBorder="1" applyAlignment="1">
      <alignment vertical="center" wrapText="1"/>
    </xf>
    <xf numFmtId="1" fontId="39" fillId="0" borderId="10" xfId="0" applyNumberFormat="1" applyFont="1" applyBorder="1" applyAlignment="1">
      <alignment horizontal="center" vertical="top" wrapText="1"/>
    </xf>
    <xf numFmtId="1" fontId="39" fillId="0" borderId="10" xfId="0" applyNumberFormat="1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1" fontId="5" fillId="0" borderId="1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vertical="top" wrapText="1"/>
    </xf>
    <xf numFmtId="2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1" fontId="1" fillId="0" borderId="12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vertical="top" wrapText="1"/>
    </xf>
    <xf numFmtId="1" fontId="1" fillId="0" borderId="13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top" wrapText="1"/>
    </xf>
    <xf numFmtId="2" fontId="40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" fontId="39" fillId="0" borderId="1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4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vertical="top" wrapText="1"/>
    </xf>
    <xf numFmtId="183" fontId="5" fillId="0" borderId="0" xfId="0" applyNumberFormat="1" applyFont="1" applyBorder="1" applyAlignment="1">
      <alignment horizontal="right" vertical="top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8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1" fontId="5" fillId="0" borderId="14" xfId="0" applyNumberFormat="1" applyFont="1" applyBorder="1" applyAlignment="1">
      <alignment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vertical="top" wrapText="1"/>
    </xf>
    <xf numFmtId="1" fontId="1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1" fontId="1" fillId="0" borderId="17" xfId="0" applyNumberFormat="1" applyFont="1" applyBorder="1" applyAlignment="1">
      <alignment vertical="top" wrapText="1"/>
    </xf>
    <xf numFmtId="1" fontId="1" fillId="0" borderId="17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187" fontId="5" fillId="0" borderId="10" xfId="75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10" xfId="75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2" fontId="43" fillId="0" borderId="18" xfId="0" applyNumberFormat="1" applyFont="1" applyBorder="1" applyAlignment="1">
      <alignment horizontal="center" vertical="top" wrapText="1"/>
    </xf>
    <xf numFmtId="2" fontId="43" fillId="0" borderId="19" xfId="0" applyNumberFormat="1" applyFont="1" applyBorder="1" applyAlignment="1">
      <alignment horizontal="center" vertical="top" wrapText="1"/>
    </xf>
    <xf numFmtId="0" fontId="43" fillId="0" borderId="20" xfId="0" applyFont="1" applyBorder="1" applyAlignment="1">
      <alignment horizontal="right" vertical="top" wrapText="1"/>
    </xf>
    <xf numFmtId="0" fontId="43" fillId="0" borderId="20" xfId="0" applyFont="1" applyBorder="1" applyAlignment="1">
      <alignment horizontal="center" vertical="top" wrapText="1"/>
    </xf>
    <xf numFmtId="2" fontId="43" fillId="0" borderId="20" xfId="0" applyNumberFormat="1" applyFont="1" applyBorder="1" applyAlignment="1">
      <alignment horizontal="right" vertical="top" wrapText="1"/>
    </xf>
    <xf numFmtId="2" fontId="43" fillId="0" borderId="20" xfId="0" applyNumberFormat="1" applyFont="1" applyBorder="1" applyAlignment="1">
      <alignment horizontal="center" vertical="top" wrapText="1"/>
    </xf>
    <xf numFmtId="0" fontId="44" fillId="0" borderId="20" xfId="0" applyFont="1" applyBorder="1" applyAlignment="1">
      <alignment horizontal="right" vertical="top" wrapText="1"/>
    </xf>
    <xf numFmtId="0" fontId="44" fillId="0" borderId="20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center" vertical="top" wrapText="1"/>
    </xf>
    <xf numFmtId="2" fontId="44" fillId="0" borderId="20" xfId="0" applyNumberFormat="1" applyFont="1" applyBorder="1" applyAlignment="1">
      <alignment horizontal="right" vertical="top" wrapText="1"/>
    </xf>
    <xf numFmtId="2" fontId="44" fillId="0" borderId="20" xfId="0" applyNumberFormat="1" applyFont="1" applyBorder="1" applyAlignment="1">
      <alignment horizontal="center" vertical="top" wrapText="1"/>
    </xf>
    <xf numFmtId="187" fontId="0" fillId="0" borderId="0" xfId="0" applyNumberFormat="1" applyFont="1" applyFill="1" applyAlignment="1">
      <alignment vertical="center"/>
    </xf>
    <xf numFmtId="0" fontId="44" fillId="0" borderId="20" xfId="0" applyFont="1" applyBorder="1" applyAlignment="1">
      <alignment horizontal="left" vertical="top" wrapText="1"/>
    </xf>
    <xf numFmtId="0" fontId="41" fillId="0" borderId="20" xfId="0" applyFont="1" applyBorder="1" applyAlignment="1">
      <alignment horizontal="left" vertical="top" wrapText="1"/>
    </xf>
    <xf numFmtId="0" fontId="41" fillId="0" borderId="2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32" fillId="0" borderId="0" xfId="79" applyFont="1" applyFill="1" applyAlignment="1">
      <alignment horizontal="center" vertical="center"/>
      <protection/>
    </xf>
    <xf numFmtId="0" fontId="27" fillId="0" borderId="0" xfId="79" applyFill="1">
      <alignment/>
      <protection/>
    </xf>
    <xf numFmtId="49" fontId="28" fillId="0" borderId="20" xfId="0" applyNumberFormat="1" applyFont="1" applyFill="1" applyBorder="1" applyAlignment="1">
      <alignment vertical="top" wrapText="1"/>
    </xf>
    <xf numFmtId="0" fontId="32" fillId="0" borderId="0" xfId="79" applyFont="1" applyFill="1" applyAlignment="1">
      <alignment vertical="center"/>
      <protection/>
    </xf>
    <xf numFmtId="180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 quotePrefix="1">
      <alignment vertical="center" wrapText="1"/>
    </xf>
    <xf numFmtId="2" fontId="4" fillId="0" borderId="24" xfId="0" applyNumberFormat="1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top" wrapText="1"/>
    </xf>
    <xf numFmtId="1" fontId="1" fillId="0" borderId="26" xfId="0" applyNumberFormat="1" applyFont="1" applyBorder="1" applyAlignment="1">
      <alignment horizontal="center" vertical="top" wrapText="1"/>
    </xf>
    <xf numFmtId="183" fontId="1" fillId="0" borderId="27" xfId="0" applyNumberFormat="1" applyFont="1" applyBorder="1" applyAlignment="1">
      <alignment horizontal="center" vertical="top" wrapText="1"/>
    </xf>
    <xf numFmtId="1" fontId="39" fillId="0" borderId="21" xfId="0" applyNumberFormat="1" applyFont="1" applyBorder="1" applyAlignment="1">
      <alignment horizontal="center" vertical="center"/>
    </xf>
    <xf numFmtId="1" fontId="39" fillId="0" borderId="21" xfId="0" applyNumberFormat="1" applyFont="1" applyBorder="1" applyAlignment="1">
      <alignment horizontal="center" vertical="top" wrapText="1"/>
    </xf>
    <xf numFmtId="183" fontId="39" fillId="0" borderId="22" xfId="0" applyNumberFormat="1" applyFont="1" applyBorder="1" applyAlignment="1">
      <alignment horizontal="right" vertical="top" wrapText="1"/>
    </xf>
    <xf numFmtId="1" fontId="5" fillId="0" borderId="28" xfId="0" applyNumberFormat="1" applyFont="1" applyBorder="1" applyAlignment="1">
      <alignment horizontal="center" vertical="top" wrapText="1"/>
    </xf>
    <xf numFmtId="183" fontId="5" fillId="0" borderId="29" xfId="0" applyNumberFormat="1" applyFont="1" applyBorder="1" applyAlignment="1">
      <alignment horizontal="right" vertical="top" wrapText="1"/>
    </xf>
    <xf numFmtId="1" fontId="1" fillId="0" borderId="30" xfId="0" applyNumberFormat="1" applyFont="1" applyBorder="1" applyAlignment="1">
      <alignment horizontal="center" vertical="top" wrapText="1"/>
    </xf>
    <xf numFmtId="183" fontId="1" fillId="0" borderId="31" xfId="0" applyNumberFormat="1" applyFont="1" applyBorder="1" applyAlignment="1">
      <alignment horizontal="right" vertical="top" wrapText="1"/>
    </xf>
    <xf numFmtId="1" fontId="39" fillId="0" borderId="28" xfId="0" applyNumberFormat="1" applyFont="1" applyBorder="1" applyAlignment="1">
      <alignment horizontal="center" vertical="top" wrapText="1"/>
    </xf>
    <xf numFmtId="183" fontId="39" fillId="0" borderId="29" xfId="0" applyNumberFormat="1" applyFont="1" applyBorder="1" applyAlignment="1">
      <alignment horizontal="right" vertical="top" wrapText="1"/>
    </xf>
    <xf numFmtId="1" fontId="1" fillId="0" borderId="32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center" vertical="top" wrapText="1"/>
    </xf>
    <xf numFmtId="1" fontId="1" fillId="0" borderId="34" xfId="0" applyNumberFormat="1" applyFont="1" applyBorder="1" applyAlignment="1">
      <alignment horizontal="center" vertical="top" wrapText="1"/>
    </xf>
    <xf numFmtId="183" fontId="1" fillId="0" borderId="35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wrapText="1"/>
    </xf>
    <xf numFmtId="0" fontId="41" fillId="0" borderId="27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/>
    </xf>
    <xf numFmtId="0" fontId="31" fillId="0" borderId="24" xfId="0" applyFont="1" applyBorder="1" applyAlignment="1">
      <alignment horizontal="center" vertical="center"/>
    </xf>
    <xf numFmtId="49" fontId="37" fillId="0" borderId="37" xfId="0" applyNumberFormat="1" applyFont="1" applyFill="1" applyBorder="1" applyAlignment="1">
      <alignment horizontal="center" vertical="top" wrapText="1"/>
    </xf>
    <xf numFmtId="49" fontId="37" fillId="0" borderId="38" xfId="0" applyNumberFormat="1" applyFont="1" applyFill="1" applyBorder="1" applyAlignment="1">
      <alignment horizontal="center" vertical="top" wrapText="1"/>
    </xf>
    <xf numFmtId="49" fontId="37" fillId="0" borderId="39" xfId="0" applyNumberFormat="1" applyFont="1" applyFill="1" applyBorder="1" applyAlignment="1">
      <alignment horizontal="center" vertical="top" wrapText="1"/>
    </xf>
    <xf numFmtId="49" fontId="28" fillId="0" borderId="40" xfId="0" applyNumberFormat="1" applyFont="1" applyFill="1" applyBorder="1" applyAlignment="1">
      <alignment vertical="top" wrapText="1"/>
    </xf>
    <xf numFmtId="204" fontId="28" fillId="0" borderId="41" xfId="0" applyNumberFormat="1" applyFont="1" applyFill="1" applyBorder="1" applyAlignment="1">
      <alignment/>
    </xf>
    <xf numFmtId="49" fontId="28" fillId="0" borderId="42" xfId="0" applyNumberFormat="1" applyFont="1" applyFill="1" applyBorder="1" applyAlignment="1">
      <alignment vertical="top" wrapText="1"/>
    </xf>
    <xf numFmtId="49" fontId="28" fillId="0" borderId="43" xfId="0" applyNumberFormat="1" applyFont="1" applyFill="1" applyBorder="1" applyAlignment="1">
      <alignment vertical="top" wrapText="1"/>
    </xf>
    <xf numFmtId="204" fontId="28" fillId="0" borderId="44" xfId="0" applyNumberFormat="1" applyFont="1" applyFill="1" applyBorder="1" applyAlignment="1">
      <alignment/>
    </xf>
    <xf numFmtId="0" fontId="42" fillId="0" borderId="40" xfId="0" applyFont="1" applyBorder="1" applyAlignment="1">
      <alignment horizontal="right" vertical="top" wrapText="1"/>
    </xf>
    <xf numFmtId="0" fontId="41" fillId="0" borderId="40" xfId="0" applyFont="1" applyBorder="1" applyAlignment="1">
      <alignment horizontal="right" vertical="top" wrapText="1"/>
    </xf>
    <xf numFmtId="0" fontId="41" fillId="0" borderId="41" xfId="0" applyFont="1" applyBorder="1" applyAlignment="1">
      <alignment horizontal="center" vertical="top" wrapText="1"/>
    </xf>
    <xf numFmtId="0" fontId="41" fillId="0" borderId="42" xfId="0" applyFont="1" applyBorder="1" applyAlignment="1">
      <alignment horizontal="right" vertical="top" wrapText="1"/>
    </xf>
    <xf numFmtId="0" fontId="41" fillId="0" borderId="43" xfId="0" applyFont="1" applyBorder="1" applyAlignment="1">
      <alignment horizontal="left" vertical="top" wrapText="1"/>
    </xf>
    <xf numFmtId="0" fontId="41" fillId="0" borderId="43" xfId="0" applyFont="1" applyBorder="1" applyAlignment="1">
      <alignment horizontal="center" vertical="top" wrapText="1"/>
    </xf>
    <xf numFmtId="0" fontId="41" fillId="0" borderId="44" xfId="0" applyFont="1" applyBorder="1" applyAlignment="1">
      <alignment horizontal="center" vertical="top" wrapText="1"/>
    </xf>
    <xf numFmtId="0" fontId="43" fillId="0" borderId="40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left" vertical="top" wrapText="1"/>
    </xf>
    <xf numFmtId="0" fontId="44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wrapText="1"/>
    </xf>
    <xf numFmtId="1" fontId="1" fillId="0" borderId="25" xfId="0" applyNumberFormat="1" applyFont="1" applyBorder="1" applyAlignment="1">
      <alignment horizontal="center" vertical="top" wrapText="1"/>
    </xf>
    <xf numFmtId="1" fontId="1" fillId="0" borderId="26" xfId="0" applyNumberFormat="1" applyFont="1" applyBorder="1" applyAlignment="1">
      <alignment horizontal="center" vertical="top" wrapText="1"/>
    </xf>
    <xf numFmtId="183" fontId="1" fillId="0" borderId="27" xfId="0" applyNumberFormat="1" applyFont="1" applyBorder="1" applyAlignment="1">
      <alignment horizontal="center" vertical="top" wrapText="1"/>
    </xf>
    <xf numFmtId="1" fontId="1" fillId="0" borderId="32" xfId="0" applyNumberFormat="1" applyFont="1" applyBorder="1" applyAlignment="1">
      <alignment horizontal="center" vertical="top" wrapText="1"/>
    </xf>
    <xf numFmtId="183" fontId="1" fillId="0" borderId="45" xfId="0" applyNumberFormat="1" applyFont="1" applyBorder="1" applyAlignment="1">
      <alignment horizontal="right" vertical="top" wrapText="1"/>
    </xf>
    <xf numFmtId="183" fontId="1" fillId="0" borderId="46" xfId="0" applyNumberFormat="1" applyFont="1" applyBorder="1" applyAlignment="1">
      <alignment horizontal="right" vertical="top" wrapText="1"/>
    </xf>
    <xf numFmtId="1" fontId="1" fillId="0" borderId="33" xfId="0" applyNumberFormat="1" applyFont="1" applyBorder="1" applyAlignment="1">
      <alignment horizontal="center" vertical="top" wrapText="1"/>
    </xf>
    <xf numFmtId="1" fontId="1" fillId="0" borderId="34" xfId="0" applyNumberFormat="1" applyFont="1" applyBorder="1" applyAlignment="1">
      <alignment horizontal="center" vertical="top" wrapText="1"/>
    </xf>
    <xf numFmtId="1" fontId="1" fillId="0" borderId="34" xfId="0" applyNumberFormat="1" applyFont="1" applyBorder="1" applyAlignment="1">
      <alignment vertical="top" wrapText="1"/>
    </xf>
    <xf numFmtId="183" fontId="1" fillId="0" borderId="4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vertical="top" wrapText="1"/>
    </xf>
    <xf numFmtId="1" fontId="1" fillId="0" borderId="15" xfId="0" applyNumberFormat="1" applyFont="1" applyBorder="1" applyAlignment="1">
      <alignment vertical="top" wrapText="1"/>
    </xf>
    <xf numFmtId="1" fontId="1" fillId="0" borderId="14" xfId="0" applyNumberFormat="1" applyFont="1" applyBorder="1" applyAlignment="1">
      <alignment vertical="top" wrapText="1"/>
    </xf>
    <xf numFmtId="1" fontId="1" fillId="0" borderId="48" xfId="0" applyNumberFormat="1" applyFont="1" applyBorder="1" applyAlignment="1">
      <alignment vertical="top" wrapText="1"/>
    </xf>
    <xf numFmtId="0" fontId="35" fillId="0" borderId="20" xfId="63" applyFont="1" applyBorder="1" applyAlignment="1">
      <alignment vertical="center"/>
      <protection/>
    </xf>
    <xf numFmtId="0" fontId="36" fillId="0" borderId="20" xfId="63" applyFont="1" applyBorder="1" applyAlignment="1">
      <alignment vertical="center"/>
      <protection/>
    </xf>
    <xf numFmtId="0" fontId="9" fillId="0" borderId="20" xfId="63" applyFont="1" applyBorder="1" applyAlignment="1">
      <alignment vertical="center"/>
      <protection/>
    </xf>
    <xf numFmtId="0" fontId="9" fillId="0" borderId="20" xfId="63" applyBorder="1" applyAlignment="1">
      <alignment vertical="center"/>
      <protection/>
    </xf>
    <xf numFmtId="0" fontId="9" fillId="41" borderId="49" xfId="63" applyFill="1" applyBorder="1" applyAlignment="1" applyProtection="1">
      <alignment horizontal="right" vertical="center"/>
      <protection locked="0"/>
    </xf>
    <xf numFmtId="0" fontId="33" fillId="41" borderId="50" xfId="77" applyFill="1" applyBorder="1" applyAlignment="1">
      <alignment horizontal="right" vertical="center"/>
      <protection/>
    </xf>
    <xf numFmtId="0" fontId="33" fillId="41" borderId="51" xfId="77" applyFill="1" applyBorder="1" applyAlignment="1">
      <alignment horizontal="right" vertical="center"/>
      <protection/>
    </xf>
    <xf numFmtId="0" fontId="9" fillId="41" borderId="20" xfId="63" applyFill="1" applyBorder="1" applyAlignment="1" applyProtection="1">
      <alignment vertical="center"/>
      <protection locked="0"/>
    </xf>
    <xf numFmtId="0" fontId="31" fillId="41" borderId="49" xfId="63" applyFont="1" applyFill="1" applyBorder="1" applyAlignment="1" applyProtection="1">
      <alignment vertical="center"/>
      <protection locked="0"/>
    </xf>
    <xf numFmtId="0" fontId="33" fillId="41" borderId="50" xfId="77" applyFill="1" applyBorder="1" applyAlignment="1">
      <alignment vertical="center"/>
      <protection/>
    </xf>
    <xf numFmtId="0" fontId="33" fillId="41" borderId="51" xfId="77" applyFill="1" applyBorder="1" applyAlignment="1">
      <alignment vertical="center"/>
      <protection/>
    </xf>
    <xf numFmtId="0" fontId="35" fillId="41" borderId="20" xfId="63" applyFont="1" applyFill="1" applyBorder="1" applyAlignment="1" applyProtection="1">
      <alignment vertical="center"/>
      <protection locked="0"/>
    </xf>
    <xf numFmtId="0" fontId="9" fillId="41" borderId="49" xfId="63" applyFill="1" applyBorder="1" applyAlignment="1" applyProtection="1">
      <alignment vertical="center"/>
      <protection locked="0"/>
    </xf>
    <xf numFmtId="0" fontId="35" fillId="41" borderId="49" xfId="63" applyFont="1" applyFill="1" applyBorder="1" applyAlignment="1" applyProtection="1">
      <alignment vertical="center"/>
      <protection locked="0"/>
    </xf>
    <xf numFmtId="0" fontId="0" fillId="41" borderId="50" xfId="77" applyFont="1" applyFill="1" applyBorder="1" applyAlignment="1">
      <alignment vertical="center"/>
      <protection/>
    </xf>
    <xf numFmtId="0" fontId="0" fillId="41" borderId="51" xfId="77" applyFont="1" applyFill="1" applyBorder="1" applyAlignment="1">
      <alignment vertical="center"/>
      <protection/>
    </xf>
    <xf numFmtId="0" fontId="9" fillId="41" borderId="20" xfId="63" applyFill="1" applyBorder="1" applyAlignment="1" applyProtection="1">
      <alignment horizontal="right" vertical="center"/>
      <protection locked="0"/>
    </xf>
    <xf numFmtId="0" fontId="31" fillId="41" borderId="20" xfId="63" applyFont="1" applyFill="1" applyBorder="1" applyAlignment="1" applyProtection="1">
      <alignment vertical="center"/>
      <protection locked="0"/>
    </xf>
    <xf numFmtId="0" fontId="9" fillId="45" borderId="20" xfId="63" applyFill="1" applyBorder="1" applyAlignment="1" applyProtection="1">
      <alignment horizontal="right" vertical="center"/>
      <protection locked="0"/>
    </xf>
    <xf numFmtId="0" fontId="9" fillId="45" borderId="20" xfId="63" applyFill="1" applyBorder="1" applyAlignment="1" applyProtection="1">
      <alignment vertical="center"/>
      <protection locked="0"/>
    </xf>
    <xf numFmtId="0" fontId="31" fillId="45" borderId="20" xfId="63" applyFont="1" applyFill="1" applyBorder="1" applyAlignment="1" applyProtection="1">
      <alignment vertical="center"/>
      <protection locked="0"/>
    </xf>
    <xf numFmtId="0" fontId="35" fillId="45" borderId="20" xfId="63" applyFont="1" applyFill="1" applyBorder="1" applyAlignment="1" applyProtection="1">
      <alignment vertical="center"/>
      <protection locked="0"/>
    </xf>
    <xf numFmtId="0" fontId="9" fillId="45" borderId="20" xfId="63" applyFont="1" applyFill="1" applyBorder="1" applyAlignment="1" applyProtection="1">
      <alignment vertical="center"/>
      <protection locked="0"/>
    </xf>
    <xf numFmtId="0" fontId="9" fillId="0" borderId="49" xfId="63" applyFont="1" applyBorder="1" applyAlignment="1" applyProtection="1">
      <alignment vertical="center"/>
      <protection locked="0"/>
    </xf>
    <xf numFmtId="0" fontId="33" fillId="0" borderId="51" xfId="77" applyBorder="1" applyAlignment="1">
      <alignment vertical="center"/>
      <protection/>
    </xf>
    <xf numFmtId="0" fontId="31" fillId="0" borderId="49" xfId="63" applyFont="1" applyBorder="1" applyAlignment="1" applyProtection="1">
      <alignment vertical="center"/>
      <protection locked="0"/>
    </xf>
    <xf numFmtId="0" fontId="33" fillId="0" borderId="50" xfId="77" applyBorder="1" applyAlignment="1">
      <alignment vertical="center"/>
      <protection/>
    </xf>
    <xf numFmtId="0" fontId="35" fillId="0" borderId="49" xfId="63" applyFont="1" applyBorder="1" applyAlignment="1" applyProtection="1">
      <alignment vertical="center"/>
      <protection locked="0"/>
    </xf>
    <xf numFmtId="0" fontId="0" fillId="0" borderId="50" xfId="77" applyFont="1" applyBorder="1" applyAlignment="1">
      <alignment vertical="center"/>
      <protection/>
    </xf>
    <xf numFmtId="0" fontId="0" fillId="0" borderId="51" xfId="77" applyFont="1" applyBorder="1" applyAlignment="1">
      <alignment vertical="center"/>
      <protection/>
    </xf>
    <xf numFmtId="0" fontId="9" fillId="0" borderId="49" xfId="63" applyBorder="1" applyAlignment="1" applyProtection="1">
      <alignment horizontal="right" vertical="center"/>
      <protection locked="0"/>
    </xf>
    <xf numFmtId="0" fontId="33" fillId="0" borderId="50" xfId="77" applyBorder="1" applyAlignment="1">
      <alignment horizontal="right" vertical="center"/>
      <protection/>
    </xf>
    <xf numFmtId="0" fontId="33" fillId="0" borderId="51" xfId="77" applyBorder="1" applyAlignment="1">
      <alignment horizontal="right" vertical="center"/>
      <protection/>
    </xf>
    <xf numFmtId="0" fontId="9" fillId="0" borderId="20" xfId="63" applyBorder="1" applyAlignment="1" applyProtection="1">
      <alignment horizontal="right" vertical="center"/>
      <protection locked="0"/>
    </xf>
    <xf numFmtId="0" fontId="9" fillId="0" borderId="20" xfId="63" applyFont="1" applyBorder="1" applyAlignment="1" applyProtection="1">
      <alignment vertical="center"/>
      <protection locked="0"/>
    </xf>
    <xf numFmtId="0" fontId="31" fillId="0" borderId="20" xfId="63" applyFont="1" applyBorder="1" applyAlignment="1" applyProtection="1">
      <alignment vertical="center"/>
      <protection locked="0"/>
    </xf>
    <xf numFmtId="0" fontId="35" fillId="0" borderId="20" xfId="63" applyFont="1" applyBorder="1" applyAlignment="1" applyProtection="1">
      <alignment vertical="center"/>
      <protection locked="0"/>
    </xf>
    <xf numFmtId="0" fontId="21" fillId="47" borderId="20" xfId="63" applyFont="1" applyFill="1" applyBorder="1" applyAlignment="1">
      <alignment vertical="center"/>
      <protection/>
    </xf>
    <xf numFmtId="0" fontId="35" fillId="47" borderId="20" xfId="63" applyFont="1" applyFill="1" applyBorder="1" applyAlignment="1">
      <alignment vertical="center"/>
      <protection/>
    </xf>
    <xf numFmtId="0" fontId="35" fillId="47" borderId="20" xfId="63" applyFont="1" applyFill="1" applyBorder="1" applyAlignment="1">
      <alignment vertical="center" wrapText="1"/>
      <protection/>
    </xf>
    <xf numFmtId="0" fontId="6" fillId="0" borderId="52" xfId="78" applyFont="1" applyFill="1" applyBorder="1" applyAlignment="1">
      <alignment horizontal="right" vertical="center"/>
      <protection/>
    </xf>
    <xf numFmtId="0" fontId="6" fillId="0" borderId="53" xfId="78" applyFont="1" applyFill="1" applyBorder="1" applyAlignment="1">
      <alignment horizontal="right" vertical="center"/>
      <protection/>
    </xf>
    <xf numFmtId="0" fontId="6" fillId="0" borderId="54" xfId="78" applyFont="1" applyFill="1" applyBorder="1" applyAlignment="1">
      <alignment horizontal="right" vertical="center"/>
      <protection/>
    </xf>
    <xf numFmtId="0" fontId="0" fillId="0" borderId="10" xfId="78" applyFont="1" applyFill="1" applyBorder="1" applyAlignment="1">
      <alignment horizontal="center" vertical="center"/>
      <protection/>
    </xf>
    <xf numFmtId="180" fontId="4" fillId="0" borderId="10" xfId="78" applyNumberFormat="1" applyFont="1" applyFill="1" applyBorder="1" applyAlignment="1">
      <alignment horizontal="left" vertical="center" wrapText="1"/>
      <protection/>
    </xf>
    <xf numFmtId="180" fontId="4" fillId="0" borderId="10" xfId="78" applyNumberFormat="1" applyFont="1" applyFill="1" applyBorder="1" applyAlignment="1">
      <alignment vertical="center" wrapText="1"/>
      <protection/>
    </xf>
    <xf numFmtId="0" fontId="4" fillId="0" borderId="10" xfId="78" applyFont="1" applyFill="1" applyBorder="1" applyAlignment="1">
      <alignment horizontal="left" vertical="center" wrapText="1"/>
      <protection/>
    </xf>
    <xf numFmtId="180" fontId="4" fillId="0" borderId="10" xfId="73" applyNumberFormat="1" applyFont="1" applyFill="1" applyBorder="1" applyAlignment="1">
      <alignment horizontal="left" vertical="center" wrapText="1"/>
      <protection/>
    </xf>
    <xf numFmtId="0" fontId="0" fillId="0" borderId="10" xfId="73" applyFont="1" applyFill="1" applyBorder="1" applyAlignment="1">
      <alignment horizontal="center" vertical="center"/>
      <protection/>
    </xf>
    <xf numFmtId="180" fontId="4" fillId="0" borderId="10" xfId="73" applyNumberFormat="1" applyFont="1" applyFill="1" applyBorder="1" applyAlignment="1">
      <alignment vertical="center" wrapText="1"/>
      <protection/>
    </xf>
    <xf numFmtId="0" fontId="4" fillId="0" borderId="10" xfId="73" applyFont="1" applyFill="1" applyBorder="1" applyAlignment="1">
      <alignment horizontal="left" vertical="center" wrapText="1"/>
      <protection/>
    </xf>
    <xf numFmtId="0" fontId="6" fillId="0" borderId="52" xfId="73" applyFont="1" applyFill="1" applyBorder="1" applyAlignment="1">
      <alignment horizontal="right" vertical="center"/>
      <protection/>
    </xf>
    <xf numFmtId="0" fontId="6" fillId="0" borderId="53" xfId="73" applyFont="1" applyFill="1" applyBorder="1" applyAlignment="1">
      <alignment horizontal="right" vertical="center"/>
      <protection/>
    </xf>
    <xf numFmtId="0" fontId="6" fillId="0" borderId="54" xfId="73" applyFont="1" applyFill="1" applyBorder="1" applyAlignment="1">
      <alignment horizontal="right" vertical="center"/>
      <protection/>
    </xf>
    <xf numFmtId="0" fontId="4" fillId="0" borderId="52" xfId="73" applyFont="1" applyFill="1" applyBorder="1" applyAlignment="1">
      <alignment horizontal="left" vertical="center" wrapText="1"/>
      <protection/>
    </xf>
    <xf numFmtId="0" fontId="4" fillId="0" borderId="53" xfId="73" applyFont="1" applyFill="1" applyBorder="1" applyAlignment="1">
      <alignment horizontal="left" vertical="center" wrapText="1"/>
      <protection/>
    </xf>
    <xf numFmtId="0" fontId="4" fillId="0" borderId="54" xfId="73" applyFont="1" applyFill="1" applyBorder="1" applyAlignment="1">
      <alignment horizontal="left" vertical="center" wrapText="1"/>
      <protection/>
    </xf>
    <xf numFmtId="180" fontId="4" fillId="0" borderId="52" xfId="73" applyNumberFormat="1" applyFont="1" applyFill="1" applyBorder="1" applyAlignment="1">
      <alignment horizontal="left" vertical="center" wrapText="1"/>
      <protection/>
    </xf>
    <xf numFmtId="180" fontId="4" fillId="0" borderId="53" xfId="73" applyNumberFormat="1" applyFont="1" applyFill="1" applyBorder="1" applyAlignment="1">
      <alignment horizontal="left" vertical="center" wrapText="1"/>
      <protection/>
    </xf>
    <xf numFmtId="180" fontId="4" fillId="0" borderId="54" xfId="73" applyNumberFormat="1" applyFont="1" applyFill="1" applyBorder="1" applyAlignment="1">
      <alignment horizontal="left" vertical="center" wrapText="1"/>
      <protection/>
    </xf>
    <xf numFmtId="180" fontId="4" fillId="0" borderId="52" xfId="73" applyNumberFormat="1" applyFont="1" applyFill="1" applyBorder="1" applyAlignment="1">
      <alignment vertical="center" wrapText="1"/>
      <protection/>
    </xf>
    <xf numFmtId="180" fontId="4" fillId="0" borderId="53" xfId="73" applyNumberFormat="1" applyFont="1" applyFill="1" applyBorder="1" applyAlignment="1">
      <alignment vertical="center" wrapText="1"/>
      <protection/>
    </xf>
    <xf numFmtId="180" fontId="4" fillId="0" borderId="54" xfId="73" applyNumberFormat="1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180" fontId="4" fillId="0" borderId="52" xfId="0" applyNumberFormat="1" applyFont="1" applyFill="1" applyBorder="1" applyAlignment="1">
      <alignment horizontal="left" vertical="center" wrapText="1"/>
    </xf>
    <xf numFmtId="180" fontId="4" fillId="0" borderId="53" xfId="0" applyNumberFormat="1" applyFont="1" applyFill="1" applyBorder="1" applyAlignment="1">
      <alignment horizontal="left" vertical="center" wrapText="1"/>
    </xf>
    <xf numFmtId="180" fontId="4" fillId="0" borderId="54" xfId="0" applyNumberFormat="1" applyFont="1" applyFill="1" applyBorder="1" applyAlignment="1">
      <alignment horizontal="left" vertical="center" wrapText="1"/>
    </xf>
    <xf numFmtId="181" fontId="4" fillId="0" borderId="52" xfId="0" applyNumberFormat="1" applyFont="1" applyFill="1" applyBorder="1" applyAlignment="1">
      <alignment vertical="center" wrapText="1"/>
    </xf>
    <xf numFmtId="181" fontId="4" fillId="0" borderId="53" xfId="0" applyNumberFormat="1" applyFont="1" applyFill="1" applyBorder="1" applyAlignment="1">
      <alignment vertical="center" wrapText="1"/>
    </xf>
    <xf numFmtId="181" fontId="4" fillId="0" borderId="54" xfId="0" applyNumberFormat="1" applyFont="1" applyFill="1" applyBorder="1" applyAlignment="1">
      <alignment vertical="center" wrapText="1"/>
    </xf>
    <xf numFmtId="181" fontId="4" fillId="0" borderId="52" xfId="0" applyNumberFormat="1" applyFont="1" applyFill="1" applyBorder="1" applyAlignment="1">
      <alignment horizontal="left" vertical="center" wrapText="1"/>
    </xf>
    <xf numFmtId="181" fontId="4" fillId="0" borderId="53" xfId="0" applyNumberFormat="1" applyFont="1" applyFill="1" applyBorder="1" applyAlignment="1">
      <alignment horizontal="left" vertical="center" wrapText="1"/>
    </xf>
    <xf numFmtId="181" fontId="4" fillId="0" borderId="54" xfId="0" applyNumberFormat="1" applyFont="1" applyFill="1" applyBorder="1" applyAlignment="1">
      <alignment horizontal="left" vertical="center" wrapText="1"/>
    </xf>
    <xf numFmtId="180" fontId="4" fillId="0" borderId="52" xfId="0" applyNumberFormat="1" applyFont="1" applyFill="1" applyBorder="1" applyAlignment="1">
      <alignment vertical="center" wrapText="1"/>
    </xf>
    <xf numFmtId="180" fontId="4" fillId="0" borderId="53" xfId="0" applyNumberFormat="1" applyFont="1" applyFill="1" applyBorder="1" applyAlignment="1">
      <alignment vertical="center" wrapText="1"/>
    </xf>
    <xf numFmtId="180" fontId="4" fillId="0" borderId="54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left" vertical="center" wrapText="1"/>
    </xf>
    <xf numFmtId="180" fontId="4" fillId="0" borderId="22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0" fontId="4" fillId="0" borderId="55" xfId="0" applyNumberFormat="1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180" fontId="4" fillId="0" borderId="55" xfId="0" applyNumberFormat="1" applyFont="1" applyFill="1" applyBorder="1" applyAlignment="1">
      <alignment vertical="center" wrapText="1"/>
    </xf>
    <xf numFmtId="0" fontId="6" fillId="0" borderId="55" xfId="0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left" vertical="center" wrapText="1"/>
    </xf>
    <xf numFmtId="181" fontId="4" fillId="0" borderId="22" xfId="0" applyNumberFormat="1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vertical="center" wrapText="1"/>
    </xf>
    <xf numFmtId="181" fontId="4" fillId="0" borderId="22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1" fontId="39" fillId="0" borderId="52" xfId="0" applyNumberFormat="1" applyFont="1" applyBorder="1" applyAlignment="1">
      <alignment horizontal="left" vertical="center" wrapText="1"/>
    </xf>
    <xf numFmtId="1" fontId="39" fillId="0" borderId="53" xfId="0" applyNumberFormat="1" applyFont="1" applyBorder="1" applyAlignment="1">
      <alignment horizontal="left" vertical="center" wrapText="1"/>
    </xf>
    <xf numFmtId="1" fontId="39" fillId="0" borderId="55" xfId="0" applyNumberFormat="1" applyFont="1" applyBorder="1" applyAlignment="1">
      <alignment horizontal="left" vertical="center" wrapText="1"/>
    </xf>
    <xf numFmtId="0" fontId="29" fillId="0" borderId="0" xfId="82" applyFont="1" applyAlignment="1">
      <alignment horizontal="center" vertical="center"/>
      <protection/>
    </xf>
    <xf numFmtId="0" fontId="29" fillId="0" borderId="0" xfId="82" applyFont="1" applyFill="1" applyAlignment="1">
      <alignment horizontal="center" vertical="center"/>
      <protection/>
    </xf>
    <xf numFmtId="0" fontId="29" fillId="0" borderId="0" xfId="82" applyFont="1" applyFill="1" applyBorder="1" applyAlignment="1">
      <alignment horizontal="center" vertical="center"/>
      <protection/>
    </xf>
    <xf numFmtId="49" fontId="38" fillId="0" borderId="49" xfId="0" applyNumberFormat="1" applyFont="1" applyFill="1" applyBorder="1" applyAlignment="1">
      <alignment vertical="top" wrapText="1"/>
    </xf>
    <xf numFmtId="49" fontId="38" fillId="0" borderId="50" xfId="0" applyNumberFormat="1" applyFont="1" applyFill="1" applyBorder="1" applyAlignment="1">
      <alignment vertical="top" wrapText="1"/>
    </xf>
    <xf numFmtId="49" fontId="38" fillId="0" borderId="56" xfId="0" applyNumberFormat="1" applyFont="1" applyFill="1" applyBorder="1" applyAlignment="1">
      <alignment vertical="top" wrapText="1"/>
    </xf>
    <xf numFmtId="0" fontId="42" fillId="0" borderId="49" xfId="0" applyFont="1" applyBorder="1" applyAlignment="1">
      <alignment horizontal="left" vertical="top" wrapText="1"/>
    </xf>
    <xf numFmtId="0" fontId="42" fillId="0" borderId="50" xfId="0" applyFont="1" applyBorder="1" applyAlignment="1">
      <alignment horizontal="left" vertical="top" wrapText="1"/>
    </xf>
    <xf numFmtId="0" fontId="42" fillId="0" borderId="56" xfId="0" applyFont="1" applyBorder="1" applyAlignment="1">
      <alignment horizontal="left" vertical="top" wrapText="1"/>
    </xf>
    <xf numFmtId="0" fontId="29" fillId="0" borderId="0" xfId="82" applyFont="1" applyBorder="1" applyAlignment="1">
      <alignment horizontal="center" vertical="center"/>
      <protection/>
    </xf>
    <xf numFmtId="0" fontId="42" fillId="0" borderId="25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26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2" fontId="42" fillId="0" borderId="27" xfId="0" applyNumberFormat="1" applyFont="1" applyBorder="1" applyAlignment="1">
      <alignment horizontal="center" vertical="top" wrapText="1"/>
    </xf>
    <xf numFmtId="2" fontId="42" fillId="0" borderId="22" xfId="0" applyNumberFormat="1" applyFont="1" applyBorder="1" applyAlignment="1">
      <alignment horizontal="center" vertical="top" wrapText="1"/>
    </xf>
    <xf numFmtId="0" fontId="43" fillId="0" borderId="49" xfId="0" applyFont="1" applyBorder="1" applyAlignment="1">
      <alignment horizontal="left" vertical="top" wrapText="1"/>
    </xf>
    <xf numFmtId="0" fontId="43" fillId="0" borderId="51" xfId="0" applyFont="1" applyBorder="1" applyAlignment="1">
      <alignment horizontal="left" vertical="top" wrapText="1"/>
    </xf>
    <xf numFmtId="0" fontId="43" fillId="0" borderId="49" xfId="0" applyFont="1" applyBorder="1" applyAlignment="1">
      <alignment horizontal="left" vertical="top" wrapText="1"/>
    </xf>
    <xf numFmtId="0" fontId="43" fillId="0" borderId="50" xfId="0" applyFont="1" applyBorder="1" applyAlignment="1">
      <alignment horizontal="left" vertical="top" wrapText="1"/>
    </xf>
    <xf numFmtId="0" fontId="43" fillId="0" borderId="56" xfId="0" applyFont="1" applyBorder="1" applyAlignment="1">
      <alignment horizontal="left" vertical="top" wrapText="1"/>
    </xf>
    <xf numFmtId="0" fontId="43" fillId="0" borderId="57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29" fillId="0" borderId="59" xfId="82" applyFont="1" applyBorder="1" applyAlignment="1">
      <alignment horizontal="center" vertical="center"/>
      <protection/>
    </xf>
    <xf numFmtId="0" fontId="43" fillId="0" borderId="18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2" fontId="43" fillId="0" borderId="18" xfId="0" applyNumberFormat="1" applyFont="1" applyBorder="1" applyAlignment="1">
      <alignment horizontal="center" vertical="top" wrapText="1"/>
    </xf>
    <xf numFmtId="2" fontId="43" fillId="0" borderId="19" xfId="0" applyNumberFormat="1" applyFont="1" applyBorder="1" applyAlignment="1">
      <alignment horizontal="center" vertical="top" wrapText="1"/>
    </xf>
    <xf numFmtId="0" fontId="43" fillId="0" borderId="6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43" fillId="0" borderId="62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30" fillId="0" borderId="0" xfId="81" applyFont="1" applyBorder="1" applyAlignment="1">
      <alignment horizontal="center" vertical="center"/>
      <protection/>
    </xf>
    <xf numFmtId="0" fontId="29" fillId="0" borderId="0" xfId="81" applyFont="1" applyAlignment="1">
      <alignment horizontal="center" vertical="center"/>
      <protection/>
    </xf>
  </cellXfs>
  <cellStyles count="8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_BITUM" xfId="73"/>
    <cellStyle name="Normalny_BITUM_1" xfId="74"/>
    <cellStyle name="Normalny_droga nr 650" xfId="75"/>
    <cellStyle name="Normalny_Kanalizacja" xfId="76"/>
    <cellStyle name="Normalny_Kopia Xl0000000" xfId="77"/>
    <cellStyle name="Normalny_KOSTKA" xfId="78"/>
    <cellStyle name="Normalny_Morąg przebudowa sieci" xfId="79"/>
    <cellStyle name="Normalny_Netto Morąg" xfId="80"/>
    <cellStyle name="Normalny_OŚWIETLENIE INWESTORSKI" xfId="81"/>
    <cellStyle name="Normalny_Xl0000000" xfId="82"/>
    <cellStyle name="Obliczenia" xfId="83"/>
    <cellStyle name="Followed Hyperlink" xfId="84"/>
    <cellStyle name="Percent" xfId="85"/>
    <cellStyle name="Suma" xfId="86"/>
    <cellStyle name="Tekst objaśnienia" xfId="87"/>
    <cellStyle name="Tekst ostrzeżenia" xfId="88"/>
    <cellStyle name="Tytuł" xfId="89"/>
    <cellStyle name="Uwaga" xfId="90"/>
    <cellStyle name="Currency" xfId="91"/>
    <cellStyle name="Currency [0]" xfId="92"/>
    <cellStyle name="Złe" xfId="93"/>
    <cellStyle name="Zły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514350</xdr:colOff>
      <xdr:row>43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81550" cy="699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zedmiar\EDT\Etap%201\Kosztorys%20inwestorski%20-%20calosc%20bez%20K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zedmiar\EDT\Etap%201\Kosztorys%20inwestorski%20-%20Eta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BITUM"/>
      <sheetName val="ZZ"/>
      <sheetName val="Kościuszki"/>
      <sheetName val="MOST"/>
      <sheetName val="Wycinka"/>
      <sheetName val="Kolizje elektryczne"/>
      <sheetName val="Telekomunikacja"/>
      <sheetName val="Gaz"/>
      <sheetName val="Kanalizacja"/>
      <sheetName val="Oswietlenie"/>
      <sheetName val="Nasadzenia"/>
    </sheetNames>
    <sheetDataSet>
      <sheetData sheetId="3">
        <row r="12">
          <cell r="E12">
            <v>0.95</v>
          </cell>
        </row>
        <row r="17">
          <cell r="E17">
            <v>3755</v>
          </cell>
        </row>
        <row r="19">
          <cell r="E19">
            <v>10827</v>
          </cell>
        </row>
        <row r="20">
          <cell r="E20">
            <v>10827</v>
          </cell>
        </row>
        <row r="21">
          <cell r="E21">
            <v>10827</v>
          </cell>
        </row>
        <row r="22">
          <cell r="E22">
            <v>6545</v>
          </cell>
        </row>
        <row r="23">
          <cell r="E23">
            <v>462</v>
          </cell>
        </row>
        <row r="24">
          <cell r="E24">
            <v>1045</v>
          </cell>
        </row>
        <row r="25">
          <cell r="E25">
            <v>8052</v>
          </cell>
        </row>
        <row r="26">
          <cell r="E26">
            <v>110</v>
          </cell>
        </row>
        <row r="27">
          <cell r="E27">
            <v>3047</v>
          </cell>
        </row>
        <row r="28">
          <cell r="E28">
            <v>2321</v>
          </cell>
        </row>
        <row r="29">
          <cell r="E29">
            <v>10</v>
          </cell>
        </row>
        <row r="30">
          <cell r="E30">
            <v>3</v>
          </cell>
        </row>
        <row r="31">
          <cell r="E31">
            <v>5</v>
          </cell>
        </row>
        <row r="32">
          <cell r="E32">
            <v>5</v>
          </cell>
        </row>
        <row r="33">
          <cell r="E33">
            <v>90</v>
          </cell>
        </row>
        <row r="34">
          <cell r="E34">
            <v>98</v>
          </cell>
        </row>
        <row r="35">
          <cell r="E35">
            <v>122</v>
          </cell>
        </row>
        <row r="36">
          <cell r="E36">
            <v>100</v>
          </cell>
        </row>
        <row r="37">
          <cell r="E37">
            <v>128</v>
          </cell>
        </row>
        <row r="38">
          <cell r="E38">
            <v>1</v>
          </cell>
        </row>
        <row r="47">
          <cell r="E47">
            <v>9100</v>
          </cell>
        </row>
        <row r="48">
          <cell r="E48">
            <v>1710</v>
          </cell>
        </row>
        <row r="49">
          <cell r="E49">
            <v>3320</v>
          </cell>
        </row>
        <row r="50">
          <cell r="E50">
            <v>2370</v>
          </cell>
        </row>
        <row r="51">
          <cell r="E51">
            <v>1700</v>
          </cell>
        </row>
        <row r="52">
          <cell r="E52">
            <v>1710</v>
          </cell>
        </row>
        <row r="53">
          <cell r="E53">
            <v>3320</v>
          </cell>
        </row>
        <row r="54">
          <cell r="E54">
            <v>2370</v>
          </cell>
        </row>
        <row r="55">
          <cell r="E55">
            <v>1700</v>
          </cell>
        </row>
        <row r="61">
          <cell r="E61">
            <v>1710</v>
          </cell>
        </row>
        <row r="62">
          <cell r="E62">
            <v>2370</v>
          </cell>
        </row>
        <row r="63">
          <cell r="E63">
            <v>4070</v>
          </cell>
        </row>
        <row r="64">
          <cell r="E64">
            <v>320</v>
          </cell>
        </row>
        <row r="65">
          <cell r="E65">
            <v>1380</v>
          </cell>
        </row>
        <row r="66">
          <cell r="E66">
            <v>1030</v>
          </cell>
        </row>
        <row r="67">
          <cell r="E67">
            <v>1210</v>
          </cell>
        </row>
        <row r="68">
          <cell r="E68">
            <v>2110</v>
          </cell>
        </row>
        <row r="69">
          <cell r="E69">
            <v>2130</v>
          </cell>
        </row>
        <row r="70">
          <cell r="E70">
            <v>810</v>
          </cell>
        </row>
        <row r="72">
          <cell r="E72">
            <v>6440</v>
          </cell>
        </row>
        <row r="73">
          <cell r="E73">
            <v>2730</v>
          </cell>
        </row>
        <row r="74">
          <cell r="E74">
            <v>5450</v>
          </cell>
        </row>
        <row r="76">
          <cell r="E76">
            <v>1710</v>
          </cell>
        </row>
        <row r="77">
          <cell r="E77">
            <v>2730</v>
          </cell>
        </row>
        <row r="78">
          <cell r="E78">
            <v>5450</v>
          </cell>
        </row>
        <row r="79">
          <cell r="E79">
            <v>810</v>
          </cell>
        </row>
        <row r="81">
          <cell r="E81">
            <v>810</v>
          </cell>
        </row>
        <row r="82">
          <cell r="E82">
            <v>16</v>
          </cell>
        </row>
        <row r="84">
          <cell r="E84">
            <v>8150</v>
          </cell>
        </row>
        <row r="87">
          <cell r="E87">
            <v>1710</v>
          </cell>
        </row>
        <row r="88">
          <cell r="E88">
            <v>1710</v>
          </cell>
        </row>
        <row r="89">
          <cell r="E89">
            <v>2730</v>
          </cell>
        </row>
        <row r="90">
          <cell r="E90">
            <v>5450</v>
          </cell>
        </row>
        <row r="91">
          <cell r="E91">
            <v>810</v>
          </cell>
        </row>
        <row r="93">
          <cell r="E93">
            <v>8150</v>
          </cell>
        </row>
        <row r="94">
          <cell r="E94">
            <v>8150</v>
          </cell>
        </row>
        <row r="97">
          <cell r="E97">
            <v>102.6</v>
          </cell>
        </row>
        <row r="98">
          <cell r="E98">
            <v>40.8</v>
          </cell>
        </row>
        <row r="99">
          <cell r="E99">
            <v>284.6</v>
          </cell>
        </row>
        <row r="101">
          <cell r="E101">
            <v>156</v>
          </cell>
        </row>
        <row r="102">
          <cell r="E102">
            <v>2</v>
          </cell>
        </row>
        <row r="103">
          <cell r="E103">
            <v>4</v>
          </cell>
        </row>
        <row r="104">
          <cell r="E104">
            <v>26</v>
          </cell>
        </row>
        <row r="106">
          <cell r="E106">
            <v>41</v>
          </cell>
        </row>
        <row r="107">
          <cell r="E107">
            <v>28</v>
          </cell>
        </row>
        <row r="108">
          <cell r="E108">
            <v>33</v>
          </cell>
        </row>
        <row r="109">
          <cell r="E109">
            <v>20</v>
          </cell>
        </row>
        <row r="114">
          <cell r="E114">
            <v>1281</v>
          </cell>
        </row>
        <row r="115">
          <cell r="E115">
            <v>2079</v>
          </cell>
        </row>
        <row r="116">
          <cell r="E116">
            <v>2811</v>
          </cell>
        </row>
        <row r="118">
          <cell r="E118">
            <v>1961</v>
          </cell>
        </row>
        <row r="123">
          <cell r="E123">
            <v>3230</v>
          </cell>
        </row>
      </sheetData>
      <sheetData sheetId="5">
        <row r="8">
          <cell r="E8">
            <v>8</v>
          </cell>
        </row>
        <row r="14">
          <cell r="E14">
            <v>8</v>
          </cell>
        </row>
        <row r="15">
          <cell r="E15">
            <v>13</v>
          </cell>
        </row>
        <row r="16">
          <cell r="E16">
            <v>41</v>
          </cell>
        </row>
        <row r="17">
          <cell r="E17">
            <v>38</v>
          </cell>
        </row>
        <row r="18">
          <cell r="E18">
            <v>16</v>
          </cell>
        </row>
        <row r="19">
          <cell r="E19">
            <v>3</v>
          </cell>
        </row>
      </sheetData>
      <sheetData sheetId="11">
        <row r="8">
          <cell r="E8">
            <v>41</v>
          </cell>
        </row>
        <row r="9">
          <cell r="E9">
            <v>120</v>
          </cell>
        </row>
        <row r="10">
          <cell r="E10">
            <v>120.685</v>
          </cell>
        </row>
        <row r="13">
          <cell r="E13">
            <v>41</v>
          </cell>
        </row>
        <row r="14">
          <cell r="E14">
            <v>120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BITUM"/>
      <sheetName val="ZZ"/>
      <sheetName val="Kościuszki"/>
      <sheetName val="MOST"/>
      <sheetName val="Wycinka"/>
      <sheetName val="Kolizje elektryczne"/>
      <sheetName val="Telekomunikacja"/>
      <sheetName val="Gaz"/>
      <sheetName val="Kanalizacja"/>
      <sheetName val="Oswietlenie"/>
      <sheetName val="Nasadzenia"/>
    </sheetNames>
    <sheetDataSet>
      <sheetData sheetId="3">
        <row r="12">
          <cell r="E12">
            <v>0.36</v>
          </cell>
        </row>
        <row r="17">
          <cell r="E17">
            <v>1738</v>
          </cell>
        </row>
        <row r="19">
          <cell r="E19">
            <v>3305</v>
          </cell>
        </row>
        <row r="20">
          <cell r="E20">
            <v>3305</v>
          </cell>
        </row>
        <row r="21">
          <cell r="E21">
            <v>3305</v>
          </cell>
        </row>
        <row r="22">
          <cell r="E22">
            <v>2252</v>
          </cell>
        </row>
        <row r="23">
          <cell r="E23">
            <v>15</v>
          </cell>
        </row>
        <row r="24">
          <cell r="E24">
            <v>985</v>
          </cell>
        </row>
        <row r="25">
          <cell r="E25">
            <v>3252</v>
          </cell>
        </row>
        <row r="26">
          <cell r="E26">
            <v>51</v>
          </cell>
        </row>
        <row r="27">
          <cell r="E27">
            <v>1135</v>
          </cell>
        </row>
        <row r="28">
          <cell r="E28">
            <v>923</v>
          </cell>
        </row>
        <row r="29">
          <cell r="E29">
            <v>4</v>
          </cell>
        </row>
        <row r="30">
          <cell r="E30">
            <v>2</v>
          </cell>
        </row>
        <row r="31">
          <cell r="E31">
            <v>2</v>
          </cell>
        </row>
        <row r="32">
          <cell r="E32">
            <v>2</v>
          </cell>
        </row>
        <row r="33">
          <cell r="E33">
            <v>36</v>
          </cell>
        </row>
        <row r="34">
          <cell r="E34">
            <v>0</v>
          </cell>
        </row>
        <row r="35">
          <cell r="E35">
            <v>54</v>
          </cell>
        </row>
        <row r="36">
          <cell r="E36">
            <v>46</v>
          </cell>
        </row>
        <row r="37">
          <cell r="E37">
            <v>59</v>
          </cell>
        </row>
        <row r="38">
          <cell r="E38">
            <v>0</v>
          </cell>
        </row>
        <row r="47">
          <cell r="E47">
            <v>5805</v>
          </cell>
        </row>
        <row r="48">
          <cell r="E48">
            <v>1710</v>
          </cell>
        </row>
        <row r="49">
          <cell r="E49">
            <v>2220</v>
          </cell>
        </row>
        <row r="50">
          <cell r="E50">
            <v>1020</v>
          </cell>
        </row>
        <row r="51">
          <cell r="E51">
            <v>855</v>
          </cell>
        </row>
        <row r="52">
          <cell r="E52">
            <v>1710</v>
          </cell>
        </row>
        <row r="53">
          <cell r="E53">
            <v>2220</v>
          </cell>
        </row>
        <row r="54">
          <cell r="E54">
            <v>1020</v>
          </cell>
        </row>
        <row r="55">
          <cell r="E55">
            <v>855</v>
          </cell>
        </row>
        <row r="61">
          <cell r="E61">
            <v>1710</v>
          </cell>
        </row>
        <row r="62">
          <cell r="E62">
            <v>1020</v>
          </cell>
        </row>
        <row r="63">
          <cell r="E63">
            <v>0</v>
          </cell>
        </row>
        <row r="64">
          <cell r="E64">
            <v>320</v>
          </cell>
        </row>
        <row r="65">
          <cell r="E65">
            <v>535</v>
          </cell>
        </row>
        <row r="66">
          <cell r="E66">
            <v>0</v>
          </cell>
        </row>
        <row r="67">
          <cell r="E67">
            <v>1210</v>
          </cell>
        </row>
        <row r="68">
          <cell r="E68">
            <v>1010</v>
          </cell>
        </row>
        <row r="69">
          <cell r="E69">
            <v>0</v>
          </cell>
        </row>
        <row r="70">
          <cell r="E70">
            <v>0</v>
          </cell>
        </row>
        <row r="72">
          <cell r="E72">
            <v>1020</v>
          </cell>
        </row>
        <row r="73">
          <cell r="E73">
            <v>855</v>
          </cell>
        </row>
        <row r="74">
          <cell r="E74">
            <v>2220</v>
          </cell>
        </row>
        <row r="76">
          <cell r="E76">
            <v>1710</v>
          </cell>
        </row>
        <row r="77">
          <cell r="E77">
            <v>855</v>
          </cell>
        </row>
        <row r="78">
          <cell r="E78">
            <v>2220</v>
          </cell>
        </row>
        <row r="79">
          <cell r="E79">
            <v>0</v>
          </cell>
        </row>
        <row r="81">
          <cell r="E81">
            <v>0</v>
          </cell>
        </row>
        <row r="82">
          <cell r="E82">
            <v>16</v>
          </cell>
        </row>
        <row r="84">
          <cell r="E84">
            <v>2730</v>
          </cell>
        </row>
        <row r="87">
          <cell r="E87">
            <v>1710</v>
          </cell>
        </row>
        <row r="88">
          <cell r="E88">
            <v>1710</v>
          </cell>
        </row>
        <row r="89">
          <cell r="E89">
            <v>855</v>
          </cell>
        </row>
        <row r="90">
          <cell r="E90">
            <v>2220</v>
          </cell>
        </row>
        <row r="91">
          <cell r="E91">
            <v>0</v>
          </cell>
        </row>
        <row r="93">
          <cell r="E93">
            <v>2730</v>
          </cell>
        </row>
        <row r="94">
          <cell r="E94">
            <v>2730</v>
          </cell>
        </row>
        <row r="97">
          <cell r="E97">
            <v>69.6</v>
          </cell>
        </row>
        <row r="98">
          <cell r="E98">
            <v>13.3</v>
          </cell>
        </row>
        <row r="99">
          <cell r="E99">
            <v>136.4</v>
          </cell>
        </row>
        <row r="101">
          <cell r="E101">
            <v>58</v>
          </cell>
        </row>
        <row r="102">
          <cell r="E102">
            <v>1</v>
          </cell>
        </row>
        <row r="103">
          <cell r="E103">
            <v>3</v>
          </cell>
        </row>
        <row r="104">
          <cell r="E104">
            <v>14</v>
          </cell>
        </row>
        <row r="106">
          <cell r="E106">
            <v>17</v>
          </cell>
        </row>
        <row r="107">
          <cell r="E107">
            <v>15</v>
          </cell>
        </row>
        <row r="108">
          <cell r="E108">
            <v>16</v>
          </cell>
        </row>
        <row r="109">
          <cell r="E109">
            <v>10</v>
          </cell>
        </row>
        <row r="114">
          <cell r="E114">
            <v>433</v>
          </cell>
        </row>
        <row r="115">
          <cell r="E115">
            <v>735</v>
          </cell>
        </row>
        <row r="116">
          <cell r="E116">
            <v>1133</v>
          </cell>
        </row>
        <row r="118">
          <cell r="E118">
            <v>788</v>
          </cell>
        </row>
        <row r="123">
          <cell r="E123">
            <v>1030</v>
          </cell>
        </row>
      </sheetData>
      <sheetData sheetId="5">
        <row r="8">
          <cell r="E8">
            <v>5</v>
          </cell>
        </row>
        <row r="14">
          <cell r="E14">
            <v>6</v>
          </cell>
        </row>
        <row r="15">
          <cell r="E15">
            <v>13</v>
          </cell>
        </row>
        <row r="16">
          <cell r="E16">
            <v>20</v>
          </cell>
        </row>
        <row r="17">
          <cell r="E17">
            <v>8</v>
          </cell>
        </row>
        <row r="18">
          <cell r="E18">
            <v>4</v>
          </cell>
        </row>
        <row r="19">
          <cell r="E19">
            <v>1</v>
          </cell>
        </row>
      </sheetData>
      <sheetData sheetId="11">
        <row r="8">
          <cell r="E8">
            <v>30</v>
          </cell>
        </row>
        <row r="9">
          <cell r="E9">
            <v>48</v>
          </cell>
        </row>
        <row r="10">
          <cell r="E10">
            <v>48.685</v>
          </cell>
        </row>
        <row r="13">
          <cell r="E13">
            <v>30</v>
          </cell>
        </row>
        <row r="14">
          <cell r="E14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zoomScalePageLayoutView="0" workbookViewId="0" topLeftCell="A1">
      <selection activeCell="AA26" sqref="AA26"/>
    </sheetView>
  </sheetViews>
  <sheetFormatPr defaultColWidth="8.8515625" defaultRowHeight="12.75"/>
  <cols>
    <col min="1" max="48" width="2.8515625" style="33" customWidth="1"/>
    <col min="49" max="16384" width="8.8515625" style="33" customWidth="1"/>
  </cols>
  <sheetData>
    <row r="1" spans="1:48" ht="15">
      <c r="A1" s="263" t="s">
        <v>768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</row>
    <row r="2" spans="1:48" ht="15">
      <c r="A2" s="264" t="s">
        <v>603</v>
      </c>
      <c r="B2" s="264"/>
      <c r="C2" s="264" t="s">
        <v>769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 t="s">
        <v>770</v>
      </c>
      <c r="V2" s="264"/>
      <c r="W2" s="264"/>
      <c r="X2" s="264"/>
      <c r="Y2" s="264"/>
      <c r="Z2" s="264"/>
      <c r="AA2" s="264"/>
      <c r="AB2" s="264"/>
      <c r="AC2" s="264"/>
      <c r="AD2" s="264"/>
      <c r="AE2" s="265" t="s">
        <v>771</v>
      </c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 t="s">
        <v>772</v>
      </c>
      <c r="AQ2" s="265"/>
      <c r="AR2" s="265"/>
      <c r="AS2" s="265"/>
      <c r="AT2" s="265"/>
      <c r="AU2" s="265"/>
      <c r="AV2" s="265"/>
    </row>
    <row r="3" spans="1:48" ht="15">
      <c r="A3" s="260">
        <v>1</v>
      </c>
      <c r="B3" s="260"/>
      <c r="C3" s="261" t="s">
        <v>773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2">
        <v>984520.92</v>
      </c>
      <c r="V3" s="262"/>
      <c r="W3" s="262"/>
      <c r="X3" s="262"/>
      <c r="Y3" s="262"/>
      <c r="Z3" s="262"/>
      <c r="AA3" s="262"/>
      <c r="AB3" s="262"/>
      <c r="AC3" s="262"/>
      <c r="AD3" s="262"/>
      <c r="AE3" s="262">
        <v>0</v>
      </c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59" t="s">
        <v>774</v>
      </c>
      <c r="AQ3" s="259"/>
      <c r="AR3" s="259"/>
      <c r="AS3" s="259"/>
      <c r="AT3" s="259"/>
      <c r="AU3" s="259"/>
      <c r="AV3" s="259"/>
    </row>
    <row r="4" spans="1:48" ht="15">
      <c r="A4" s="249">
        <v>2</v>
      </c>
      <c r="B4" s="250"/>
      <c r="C4" s="251" t="s">
        <v>775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0"/>
      <c r="U4" s="253">
        <v>0</v>
      </c>
      <c r="V4" s="254"/>
      <c r="W4" s="254"/>
      <c r="X4" s="254"/>
      <c r="Y4" s="254"/>
      <c r="Z4" s="254"/>
      <c r="AA4" s="254"/>
      <c r="AB4" s="254"/>
      <c r="AC4" s="254"/>
      <c r="AD4" s="255"/>
      <c r="AE4" s="253">
        <v>7804.47</v>
      </c>
      <c r="AF4" s="254"/>
      <c r="AG4" s="254"/>
      <c r="AH4" s="254"/>
      <c r="AI4" s="254"/>
      <c r="AJ4" s="254"/>
      <c r="AK4" s="254"/>
      <c r="AL4" s="254"/>
      <c r="AM4" s="254"/>
      <c r="AN4" s="254"/>
      <c r="AO4" s="255"/>
      <c r="AP4" s="259" t="s">
        <v>776</v>
      </c>
      <c r="AQ4" s="259"/>
      <c r="AR4" s="259"/>
      <c r="AS4" s="259"/>
      <c r="AT4" s="259"/>
      <c r="AU4" s="259"/>
      <c r="AV4" s="259"/>
    </row>
    <row r="5" spans="1:48" ht="15">
      <c r="A5" s="249">
        <v>3</v>
      </c>
      <c r="B5" s="250"/>
      <c r="C5" s="251" t="s">
        <v>777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0"/>
      <c r="U5" s="253">
        <v>0</v>
      </c>
      <c r="V5" s="254"/>
      <c r="W5" s="254"/>
      <c r="X5" s="254"/>
      <c r="Y5" s="254"/>
      <c r="Z5" s="254"/>
      <c r="AA5" s="254"/>
      <c r="AB5" s="254"/>
      <c r="AC5" s="254"/>
      <c r="AD5" s="255"/>
      <c r="AE5" s="253">
        <v>39392.44</v>
      </c>
      <c r="AF5" s="254"/>
      <c r="AG5" s="254"/>
      <c r="AH5" s="254"/>
      <c r="AI5" s="254"/>
      <c r="AJ5" s="254"/>
      <c r="AK5" s="254"/>
      <c r="AL5" s="254"/>
      <c r="AM5" s="254"/>
      <c r="AN5" s="254"/>
      <c r="AO5" s="255"/>
      <c r="AP5" s="256" t="s">
        <v>776</v>
      </c>
      <c r="AQ5" s="257"/>
      <c r="AR5" s="257"/>
      <c r="AS5" s="257"/>
      <c r="AT5" s="257"/>
      <c r="AU5" s="257"/>
      <c r="AV5" s="258"/>
    </row>
    <row r="6" spans="1:48" ht="15">
      <c r="A6" s="249">
        <v>4</v>
      </c>
      <c r="B6" s="250"/>
      <c r="C6" s="251" t="s">
        <v>778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0"/>
      <c r="U6" s="253">
        <v>657107.45</v>
      </c>
      <c r="V6" s="254"/>
      <c r="W6" s="254"/>
      <c r="X6" s="254"/>
      <c r="Y6" s="254"/>
      <c r="Z6" s="254"/>
      <c r="AA6" s="254"/>
      <c r="AB6" s="254"/>
      <c r="AC6" s="254"/>
      <c r="AD6" s="255"/>
      <c r="AE6" s="253">
        <v>0</v>
      </c>
      <c r="AF6" s="254"/>
      <c r="AG6" s="254"/>
      <c r="AH6" s="254"/>
      <c r="AI6" s="254"/>
      <c r="AJ6" s="254"/>
      <c r="AK6" s="254"/>
      <c r="AL6" s="254"/>
      <c r="AM6" s="254"/>
      <c r="AN6" s="254"/>
      <c r="AO6" s="255"/>
      <c r="AP6" s="256" t="s">
        <v>776</v>
      </c>
      <c r="AQ6" s="257"/>
      <c r="AR6" s="257"/>
      <c r="AS6" s="257"/>
      <c r="AT6" s="257"/>
      <c r="AU6" s="257"/>
      <c r="AV6" s="258"/>
    </row>
    <row r="7" spans="1:48" ht="15">
      <c r="A7" s="249">
        <v>5</v>
      </c>
      <c r="B7" s="250"/>
      <c r="C7" s="251" t="s">
        <v>779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0"/>
      <c r="U7" s="253">
        <v>115459.02</v>
      </c>
      <c r="V7" s="254"/>
      <c r="W7" s="254"/>
      <c r="X7" s="254"/>
      <c r="Y7" s="254"/>
      <c r="Z7" s="254"/>
      <c r="AA7" s="254"/>
      <c r="AB7" s="254"/>
      <c r="AC7" s="254"/>
      <c r="AD7" s="255"/>
      <c r="AE7" s="253">
        <v>0</v>
      </c>
      <c r="AF7" s="254"/>
      <c r="AG7" s="254"/>
      <c r="AH7" s="254"/>
      <c r="AI7" s="254"/>
      <c r="AJ7" s="254"/>
      <c r="AK7" s="254"/>
      <c r="AL7" s="254"/>
      <c r="AM7" s="254"/>
      <c r="AN7" s="254"/>
      <c r="AO7" s="255"/>
      <c r="AP7" s="256" t="s">
        <v>780</v>
      </c>
      <c r="AQ7" s="257"/>
      <c r="AR7" s="257"/>
      <c r="AS7" s="257"/>
      <c r="AT7" s="257"/>
      <c r="AU7" s="257"/>
      <c r="AV7" s="258"/>
    </row>
    <row r="8" spans="1:48" s="34" customFormat="1" ht="15">
      <c r="A8" s="248">
        <v>6</v>
      </c>
      <c r="B8" s="248"/>
      <c r="C8" s="246" t="s">
        <v>781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7">
        <v>920354.02</v>
      </c>
      <c r="V8" s="247"/>
      <c r="W8" s="247"/>
      <c r="X8" s="247"/>
      <c r="Y8" s="247"/>
      <c r="Z8" s="247"/>
      <c r="AA8" s="247"/>
      <c r="AB8" s="247"/>
      <c r="AC8" s="247"/>
      <c r="AD8" s="247"/>
      <c r="AE8" s="247">
        <v>0</v>
      </c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4" t="s">
        <v>782</v>
      </c>
      <c r="AQ8" s="244"/>
      <c r="AR8" s="244"/>
      <c r="AS8" s="244"/>
      <c r="AT8" s="244"/>
      <c r="AU8" s="244"/>
      <c r="AV8" s="244"/>
    </row>
    <row r="9" spans="1:48" s="34" customFormat="1" ht="15">
      <c r="A9" s="248">
        <v>7</v>
      </c>
      <c r="B9" s="248"/>
      <c r="C9" s="246" t="s">
        <v>783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7">
        <v>0</v>
      </c>
      <c r="V9" s="247"/>
      <c r="W9" s="247"/>
      <c r="X9" s="247"/>
      <c r="Y9" s="247"/>
      <c r="Z9" s="247"/>
      <c r="AA9" s="247"/>
      <c r="AB9" s="247"/>
      <c r="AC9" s="247"/>
      <c r="AD9" s="247"/>
      <c r="AE9" s="247">
        <v>28540.06</v>
      </c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4" t="s">
        <v>782</v>
      </c>
      <c r="AQ9" s="244"/>
      <c r="AR9" s="244"/>
      <c r="AS9" s="244"/>
      <c r="AT9" s="244"/>
      <c r="AU9" s="244"/>
      <c r="AV9" s="244"/>
    </row>
    <row r="10" spans="1:48" s="34" customFormat="1" ht="15">
      <c r="A10" s="245">
        <v>8</v>
      </c>
      <c r="B10" s="245"/>
      <c r="C10" s="246" t="s">
        <v>784</v>
      </c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7">
        <v>0</v>
      </c>
      <c r="V10" s="247"/>
      <c r="W10" s="247"/>
      <c r="X10" s="247"/>
      <c r="Y10" s="247"/>
      <c r="Z10" s="247"/>
      <c r="AA10" s="247"/>
      <c r="AB10" s="247"/>
      <c r="AC10" s="247"/>
      <c r="AD10" s="247"/>
      <c r="AE10" s="247">
        <v>21108.57</v>
      </c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4" t="s">
        <v>782</v>
      </c>
      <c r="AQ10" s="244"/>
      <c r="AR10" s="244"/>
      <c r="AS10" s="244"/>
      <c r="AT10" s="244"/>
      <c r="AU10" s="244"/>
      <c r="AV10" s="244"/>
    </row>
    <row r="11" spans="1:48" s="34" customFormat="1" ht="15">
      <c r="A11" s="245">
        <v>9</v>
      </c>
      <c r="B11" s="245"/>
      <c r="C11" s="246" t="s">
        <v>785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7">
        <v>662810.05</v>
      </c>
      <c r="V11" s="247"/>
      <c r="W11" s="247"/>
      <c r="X11" s="247"/>
      <c r="Y11" s="247"/>
      <c r="Z11" s="247"/>
      <c r="AA11" s="247"/>
      <c r="AB11" s="247"/>
      <c r="AC11" s="247"/>
      <c r="AD11" s="247"/>
      <c r="AE11" s="247">
        <v>0</v>
      </c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4" t="s">
        <v>786</v>
      </c>
      <c r="AQ11" s="244"/>
      <c r="AR11" s="244"/>
      <c r="AS11" s="244"/>
      <c r="AT11" s="244"/>
      <c r="AU11" s="244"/>
      <c r="AV11" s="244"/>
    </row>
    <row r="12" spans="1:48" s="34" customFormat="1" ht="15">
      <c r="A12" s="245">
        <v>10</v>
      </c>
      <c r="B12" s="245"/>
      <c r="C12" s="246" t="s">
        <v>787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7">
        <v>94670.86</v>
      </c>
      <c r="V12" s="247"/>
      <c r="W12" s="247"/>
      <c r="X12" s="247"/>
      <c r="Y12" s="247"/>
      <c r="Z12" s="247"/>
      <c r="AA12" s="247"/>
      <c r="AB12" s="247"/>
      <c r="AC12" s="247"/>
      <c r="AD12" s="247"/>
      <c r="AE12" s="247">
        <v>0</v>
      </c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4" t="s">
        <v>786</v>
      </c>
      <c r="AQ12" s="244"/>
      <c r="AR12" s="244"/>
      <c r="AS12" s="244"/>
      <c r="AT12" s="244"/>
      <c r="AU12" s="244"/>
      <c r="AV12" s="244"/>
    </row>
    <row r="13" spans="1:48" s="35" customFormat="1" ht="15">
      <c r="A13" s="233">
        <v>11</v>
      </c>
      <c r="B13" s="233"/>
      <c r="C13" s="243" t="s">
        <v>788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37">
        <v>1047274.16</v>
      </c>
      <c r="V13" s="237"/>
      <c r="W13" s="237"/>
      <c r="X13" s="237"/>
      <c r="Y13" s="237"/>
      <c r="Z13" s="237"/>
      <c r="AA13" s="237"/>
      <c r="AB13" s="237"/>
      <c r="AC13" s="237"/>
      <c r="AD13" s="237"/>
      <c r="AE13" s="237">
        <v>0</v>
      </c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42" t="s">
        <v>789</v>
      </c>
      <c r="AQ13" s="242"/>
      <c r="AR13" s="242"/>
      <c r="AS13" s="242"/>
      <c r="AT13" s="242"/>
      <c r="AU13" s="242"/>
      <c r="AV13" s="242"/>
    </row>
    <row r="14" spans="1:48" s="35" customFormat="1" ht="15">
      <c r="A14" s="233">
        <v>12</v>
      </c>
      <c r="B14" s="233"/>
      <c r="C14" s="234" t="s">
        <v>790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6"/>
      <c r="U14" s="237">
        <v>0</v>
      </c>
      <c r="V14" s="237"/>
      <c r="W14" s="237"/>
      <c r="X14" s="237"/>
      <c r="Y14" s="237"/>
      <c r="Z14" s="237"/>
      <c r="AA14" s="237"/>
      <c r="AB14" s="237"/>
      <c r="AC14" s="237"/>
      <c r="AD14" s="237"/>
      <c r="AE14" s="237">
        <v>6604.65</v>
      </c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42" t="s">
        <v>789</v>
      </c>
      <c r="AQ14" s="242"/>
      <c r="AR14" s="242"/>
      <c r="AS14" s="242"/>
      <c r="AT14" s="242"/>
      <c r="AU14" s="242"/>
      <c r="AV14" s="242"/>
    </row>
    <row r="15" spans="1:48" s="35" customFormat="1" ht="15">
      <c r="A15" s="233">
        <v>13</v>
      </c>
      <c r="B15" s="233"/>
      <c r="C15" s="234" t="s">
        <v>791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6"/>
      <c r="U15" s="237">
        <v>0</v>
      </c>
      <c r="V15" s="237"/>
      <c r="W15" s="237"/>
      <c r="X15" s="237"/>
      <c r="Y15" s="237"/>
      <c r="Z15" s="237"/>
      <c r="AA15" s="237"/>
      <c r="AB15" s="237"/>
      <c r="AC15" s="237"/>
      <c r="AD15" s="237"/>
      <c r="AE15" s="237">
        <v>20193.13</v>
      </c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42" t="s">
        <v>792</v>
      </c>
      <c r="AQ15" s="242"/>
      <c r="AR15" s="242"/>
      <c r="AS15" s="242"/>
      <c r="AT15" s="242"/>
      <c r="AU15" s="242"/>
      <c r="AV15" s="242"/>
    </row>
    <row r="16" spans="1:48" s="35" customFormat="1" ht="15">
      <c r="A16" s="233">
        <v>14</v>
      </c>
      <c r="B16" s="233"/>
      <c r="C16" s="234" t="s">
        <v>793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6"/>
      <c r="U16" s="237">
        <v>1369463.31</v>
      </c>
      <c r="V16" s="237"/>
      <c r="W16" s="237"/>
      <c r="X16" s="237"/>
      <c r="Y16" s="237"/>
      <c r="Z16" s="237"/>
      <c r="AA16" s="237"/>
      <c r="AB16" s="237"/>
      <c r="AC16" s="237"/>
      <c r="AD16" s="237"/>
      <c r="AE16" s="237">
        <v>0</v>
      </c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42" t="s">
        <v>794</v>
      </c>
      <c r="AQ16" s="242"/>
      <c r="AR16" s="242"/>
      <c r="AS16" s="242"/>
      <c r="AT16" s="242"/>
      <c r="AU16" s="242"/>
      <c r="AV16" s="242"/>
    </row>
    <row r="17" spans="1:48" s="35" customFormat="1" ht="15">
      <c r="A17" s="238">
        <v>15</v>
      </c>
      <c r="B17" s="236"/>
      <c r="C17" s="234" t="s">
        <v>795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6"/>
      <c r="U17" s="239">
        <v>123340.21</v>
      </c>
      <c r="V17" s="240"/>
      <c r="W17" s="240"/>
      <c r="X17" s="240"/>
      <c r="Y17" s="240"/>
      <c r="Z17" s="240"/>
      <c r="AA17" s="240"/>
      <c r="AB17" s="240"/>
      <c r="AC17" s="240"/>
      <c r="AD17" s="241"/>
      <c r="AE17" s="239">
        <v>0</v>
      </c>
      <c r="AF17" s="240"/>
      <c r="AG17" s="240"/>
      <c r="AH17" s="240"/>
      <c r="AI17" s="240"/>
      <c r="AJ17" s="240"/>
      <c r="AK17" s="240"/>
      <c r="AL17" s="240"/>
      <c r="AM17" s="240"/>
      <c r="AN17" s="240"/>
      <c r="AO17" s="241"/>
      <c r="AP17" s="230" t="s">
        <v>796</v>
      </c>
      <c r="AQ17" s="231"/>
      <c r="AR17" s="231"/>
      <c r="AS17" s="231"/>
      <c r="AT17" s="231"/>
      <c r="AU17" s="231"/>
      <c r="AV17" s="232"/>
    </row>
    <row r="18" spans="1:48" s="35" customFormat="1" ht="15">
      <c r="A18" s="233">
        <v>16</v>
      </c>
      <c r="B18" s="233"/>
      <c r="C18" s="234" t="s">
        <v>797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6"/>
      <c r="U18" s="237">
        <v>0</v>
      </c>
      <c r="V18" s="237"/>
      <c r="W18" s="237"/>
      <c r="X18" s="237"/>
      <c r="Y18" s="237"/>
      <c r="Z18" s="237"/>
      <c r="AA18" s="237"/>
      <c r="AB18" s="237"/>
      <c r="AC18" s="237"/>
      <c r="AD18" s="237"/>
      <c r="AE18" s="237">
        <v>119500</v>
      </c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42" t="s">
        <v>796</v>
      </c>
      <c r="AQ18" s="242"/>
      <c r="AR18" s="242"/>
      <c r="AS18" s="242"/>
      <c r="AT18" s="242"/>
      <c r="AU18" s="242"/>
      <c r="AV18" s="242"/>
    </row>
    <row r="19" spans="1:48" ht="15">
      <c r="A19" s="228" t="s">
        <v>798</v>
      </c>
      <c r="B19" s="228"/>
      <c r="C19" s="228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7">
        <f>SUM(U3:AD18)</f>
        <v>5974999.999999999</v>
      </c>
      <c r="V19" s="227"/>
      <c r="W19" s="227"/>
      <c r="X19" s="227"/>
      <c r="Y19" s="227"/>
      <c r="Z19" s="227"/>
      <c r="AA19" s="227"/>
      <c r="AB19" s="227"/>
      <c r="AC19" s="227"/>
      <c r="AD19" s="227"/>
      <c r="AE19" s="227">
        <f>SUM(AE3:AO18)</f>
        <v>243143.32</v>
      </c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6" t="s">
        <v>799</v>
      </c>
      <c r="AQ19" s="226"/>
      <c r="AR19" s="226"/>
      <c r="AS19" s="227">
        <f>SUM(U19,AE19)</f>
        <v>6218143.319999999</v>
      </c>
      <c r="AT19" s="227"/>
      <c r="AU19" s="227"/>
      <c r="AV19" s="227"/>
    </row>
    <row r="26" ht="15" hidden="1"/>
  </sheetData>
  <sheetProtection/>
  <mergeCells count="92">
    <mergeCell ref="A1:AV1"/>
    <mergeCell ref="A2:B2"/>
    <mergeCell ref="C2:T2"/>
    <mergeCell ref="U2:AD2"/>
    <mergeCell ref="AE2:AO2"/>
    <mergeCell ref="AP2:AV2"/>
    <mergeCell ref="AP4:AV4"/>
    <mergeCell ref="A3:B3"/>
    <mergeCell ref="C3:T3"/>
    <mergeCell ref="U3:AD3"/>
    <mergeCell ref="AE3:AO3"/>
    <mergeCell ref="AP3:AV3"/>
    <mergeCell ref="A4:B4"/>
    <mergeCell ref="C4:T4"/>
    <mergeCell ref="U4:AD4"/>
    <mergeCell ref="AE4:AO4"/>
    <mergeCell ref="AP6:AV6"/>
    <mergeCell ref="A5:B5"/>
    <mergeCell ref="C5:T5"/>
    <mergeCell ref="U5:AD5"/>
    <mergeCell ref="AE5:AO5"/>
    <mergeCell ref="AP5:AV5"/>
    <mergeCell ref="A6:B6"/>
    <mergeCell ref="C6:T6"/>
    <mergeCell ref="U6:AD6"/>
    <mergeCell ref="AE6:AO6"/>
    <mergeCell ref="AP8:AV8"/>
    <mergeCell ref="A7:B7"/>
    <mergeCell ref="C7:T7"/>
    <mergeCell ref="U7:AD7"/>
    <mergeCell ref="AE7:AO7"/>
    <mergeCell ref="AP7:AV7"/>
    <mergeCell ref="A8:B8"/>
    <mergeCell ref="C8:T8"/>
    <mergeCell ref="U8:AD8"/>
    <mergeCell ref="AE8:AO8"/>
    <mergeCell ref="AP10:AV10"/>
    <mergeCell ref="A9:B9"/>
    <mergeCell ref="C9:T9"/>
    <mergeCell ref="U9:AD9"/>
    <mergeCell ref="AE9:AO9"/>
    <mergeCell ref="AP9:AV9"/>
    <mergeCell ref="A10:B10"/>
    <mergeCell ref="C10:T10"/>
    <mergeCell ref="U10:AD10"/>
    <mergeCell ref="AE10:AO10"/>
    <mergeCell ref="AP12:AV12"/>
    <mergeCell ref="A11:B11"/>
    <mergeCell ref="C11:T11"/>
    <mergeCell ref="U11:AD11"/>
    <mergeCell ref="AE11:AO11"/>
    <mergeCell ref="AP11:AV11"/>
    <mergeCell ref="A12:B12"/>
    <mergeCell ref="C12:T12"/>
    <mergeCell ref="U12:AD12"/>
    <mergeCell ref="AE12:AO12"/>
    <mergeCell ref="AP14:AV14"/>
    <mergeCell ref="A13:B13"/>
    <mergeCell ref="C13:T13"/>
    <mergeCell ref="U13:AD13"/>
    <mergeCell ref="AE13:AO13"/>
    <mergeCell ref="AP13:AV13"/>
    <mergeCell ref="A14:B14"/>
    <mergeCell ref="C14:T14"/>
    <mergeCell ref="U14:AD14"/>
    <mergeCell ref="AE14:AO14"/>
    <mergeCell ref="AP16:AV16"/>
    <mergeCell ref="A15:B15"/>
    <mergeCell ref="C15:T15"/>
    <mergeCell ref="U15:AD15"/>
    <mergeCell ref="AE15:AO15"/>
    <mergeCell ref="AP15:AV15"/>
    <mergeCell ref="A16:B16"/>
    <mergeCell ref="C16:T16"/>
    <mergeCell ref="U16:AD16"/>
    <mergeCell ref="AE16:AO16"/>
    <mergeCell ref="AP17:AV17"/>
    <mergeCell ref="A18:B18"/>
    <mergeCell ref="C18:T18"/>
    <mergeCell ref="U18:AD18"/>
    <mergeCell ref="AE18:AO18"/>
    <mergeCell ref="A17:B17"/>
    <mergeCell ref="C17:T17"/>
    <mergeCell ref="U17:AD17"/>
    <mergeCell ref="AE17:AO17"/>
    <mergeCell ref="AP18:AV18"/>
    <mergeCell ref="AP19:AR19"/>
    <mergeCell ref="AS19:AV19"/>
    <mergeCell ref="A19:C19"/>
    <mergeCell ref="D19:T19"/>
    <mergeCell ref="U19:AD19"/>
    <mergeCell ref="AE19:AO1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7109375" style="88" customWidth="1"/>
    <col min="2" max="2" width="10.28125" style="88" customWidth="1"/>
    <col min="3" max="3" width="37.28125" style="89" customWidth="1"/>
    <col min="4" max="4" width="4.7109375" style="88" customWidth="1"/>
    <col min="5" max="5" width="9.28125" style="90" customWidth="1"/>
    <col min="7" max="7" width="9.57421875" style="91" bestFit="1" customWidth="1"/>
  </cols>
  <sheetData>
    <row r="1" spans="1:6" s="56" customFormat="1" ht="12">
      <c r="A1" s="53" t="s">
        <v>297</v>
      </c>
      <c r="B1" s="54"/>
      <c r="C1" s="359" t="s">
        <v>281</v>
      </c>
      <c r="D1" s="359"/>
      <c r="E1" s="359"/>
      <c r="F1" s="55"/>
    </row>
    <row r="2" spans="1:6" s="56" customFormat="1" ht="12">
      <c r="A2" s="53" t="s">
        <v>298</v>
      </c>
      <c r="B2" s="54"/>
      <c r="C2" s="359" t="s">
        <v>283</v>
      </c>
      <c r="D2" s="359"/>
      <c r="E2" s="359"/>
      <c r="F2" s="55"/>
    </row>
    <row r="3" ht="6.75" customHeight="1" thickBot="1"/>
    <row r="4" spans="1:7" s="92" customFormat="1" ht="11.25">
      <c r="A4" s="212" t="s">
        <v>284</v>
      </c>
      <c r="B4" s="213" t="s">
        <v>299</v>
      </c>
      <c r="C4" s="213" t="s">
        <v>286</v>
      </c>
      <c r="D4" s="213" t="s">
        <v>287</v>
      </c>
      <c r="E4" s="214" t="s">
        <v>288</v>
      </c>
      <c r="G4" s="93"/>
    </row>
    <row r="5" spans="1:7" s="56" customFormat="1" ht="15" customHeight="1">
      <c r="A5" s="164" t="s">
        <v>289</v>
      </c>
      <c r="B5" s="66" t="s">
        <v>300</v>
      </c>
      <c r="C5" s="360" t="s">
        <v>301</v>
      </c>
      <c r="D5" s="361"/>
      <c r="E5" s="362"/>
      <c r="G5" s="61"/>
    </row>
    <row r="6" spans="1:7" s="68" customFormat="1" ht="12">
      <c r="A6" s="165">
        <v>1</v>
      </c>
      <c r="B6" s="66" t="s">
        <v>302</v>
      </c>
      <c r="C6" s="67" t="s">
        <v>303</v>
      </c>
      <c r="D6" s="66" t="s">
        <v>735</v>
      </c>
      <c r="E6" s="166">
        <f>E8+E9</f>
        <v>83</v>
      </c>
      <c r="G6" s="61"/>
    </row>
    <row r="7" spans="1:7" s="68" customFormat="1" ht="24">
      <c r="A7" s="171"/>
      <c r="B7" s="79"/>
      <c r="C7" s="94" t="s">
        <v>304</v>
      </c>
      <c r="D7" s="79"/>
      <c r="E7" s="172"/>
      <c r="G7" s="61"/>
    </row>
    <row r="8" spans="1:7" s="98" customFormat="1" ht="45">
      <c r="A8" s="215"/>
      <c r="B8" s="95"/>
      <c r="C8" s="96" t="s">
        <v>305</v>
      </c>
      <c r="D8" s="97" t="s">
        <v>735</v>
      </c>
      <c r="E8" s="216">
        <f>'[1]Nasadzenia'!E8-'[2]Nasadzenia'!E8</f>
        <v>11</v>
      </c>
      <c r="G8" s="81"/>
    </row>
    <row r="9" spans="1:6" s="98" customFormat="1" ht="33" customHeight="1">
      <c r="A9" s="215"/>
      <c r="B9" s="95"/>
      <c r="C9" s="96" t="s">
        <v>306</v>
      </c>
      <c r="D9" s="97" t="s">
        <v>735</v>
      </c>
      <c r="E9" s="216">
        <f>'[1]Nasadzenia'!E9-'[2]Nasadzenia'!E9</f>
        <v>72</v>
      </c>
      <c r="F9" s="81"/>
    </row>
    <row r="10" spans="1:7" s="98" customFormat="1" ht="22.5">
      <c r="A10" s="215"/>
      <c r="B10" s="95"/>
      <c r="C10" s="99" t="s">
        <v>307</v>
      </c>
      <c r="D10" s="100" t="s">
        <v>607</v>
      </c>
      <c r="E10" s="217">
        <f>'[1]Nasadzenia'!E10-'[2]Nasadzenia'!E10</f>
        <v>72</v>
      </c>
      <c r="G10" s="81"/>
    </row>
    <row r="11" spans="1:7" s="68" customFormat="1" ht="24">
      <c r="A11" s="165">
        <v>2</v>
      </c>
      <c r="B11" s="66" t="s">
        <v>302</v>
      </c>
      <c r="C11" s="67" t="s">
        <v>308</v>
      </c>
      <c r="D11" s="66" t="s">
        <v>735</v>
      </c>
      <c r="E11" s="166">
        <f>E13+E14</f>
        <v>83</v>
      </c>
      <c r="G11" s="61"/>
    </row>
    <row r="12" spans="1:7" s="68" customFormat="1" ht="36" customHeight="1">
      <c r="A12" s="171"/>
      <c r="B12" s="79"/>
      <c r="C12" s="94" t="s">
        <v>309</v>
      </c>
      <c r="D12" s="79"/>
      <c r="E12" s="172"/>
      <c r="G12" s="61"/>
    </row>
    <row r="13" spans="1:7" s="98" customFormat="1" ht="11.25">
      <c r="A13" s="215"/>
      <c r="B13" s="95"/>
      <c r="C13" s="96" t="s">
        <v>310</v>
      </c>
      <c r="D13" s="97" t="s">
        <v>735</v>
      </c>
      <c r="E13" s="216">
        <f>'[1]Nasadzenia'!E13-'[2]Nasadzenia'!E13</f>
        <v>11</v>
      </c>
      <c r="G13" s="81"/>
    </row>
    <row r="14" spans="1:7" s="98" customFormat="1" ht="12" thickBot="1">
      <c r="A14" s="218"/>
      <c r="B14" s="219"/>
      <c r="C14" s="220" t="s">
        <v>311</v>
      </c>
      <c r="D14" s="219" t="s">
        <v>735</v>
      </c>
      <c r="E14" s="221">
        <f>'[1]Nasadzenia'!E14-'[2]Nasadzenia'!E14</f>
        <v>72</v>
      </c>
      <c r="G14" s="81"/>
    </row>
  </sheetData>
  <sheetProtection/>
  <mergeCells count="3">
    <mergeCell ref="C1:E1"/>
    <mergeCell ref="C2:E2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L32" sqref="L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1">
      <selection activeCell="G39" sqref="G39"/>
    </sheetView>
  </sheetViews>
  <sheetFormatPr defaultColWidth="8.8515625" defaultRowHeight="12.75"/>
  <cols>
    <col min="1" max="6" width="8.8515625" style="40" customWidth="1"/>
    <col min="7" max="9" width="11.57421875" style="40" bestFit="1" customWidth="1"/>
    <col min="10" max="10" width="5.28125" style="40" bestFit="1" customWidth="1"/>
    <col min="11" max="16384" width="8.8515625" style="40" customWidth="1"/>
  </cols>
  <sheetData>
    <row r="1" spans="1:10" ht="13.5" customHeight="1">
      <c r="A1" s="274" t="s">
        <v>529</v>
      </c>
      <c r="B1" s="274"/>
      <c r="C1" s="274"/>
      <c r="D1" s="274"/>
      <c r="E1" s="274"/>
      <c r="F1" s="274"/>
      <c r="G1" s="274"/>
      <c r="H1" s="38"/>
      <c r="I1" s="38"/>
      <c r="J1" s="39"/>
    </row>
    <row r="2" spans="1:10" ht="13.5" customHeight="1">
      <c r="A2" s="274" t="s">
        <v>532</v>
      </c>
      <c r="B2" s="274"/>
      <c r="C2" s="274"/>
      <c r="D2" s="274"/>
      <c r="E2" s="274"/>
      <c r="F2" s="274"/>
      <c r="G2" s="274"/>
      <c r="H2" s="41" t="s">
        <v>800</v>
      </c>
      <c r="I2" s="41" t="s">
        <v>801</v>
      </c>
      <c r="J2" s="42" t="s">
        <v>802</v>
      </c>
    </row>
    <row r="3" spans="1:10" ht="12.75">
      <c r="A3" s="37" t="s">
        <v>613</v>
      </c>
      <c r="B3" s="273" t="s">
        <v>530</v>
      </c>
      <c r="C3" s="273"/>
      <c r="D3" s="273"/>
      <c r="E3" s="273"/>
      <c r="F3" s="273"/>
      <c r="G3" s="43">
        <v>1047274.16</v>
      </c>
      <c r="H3" s="44">
        <f>ROUND(G3/1.23,2)</f>
        <v>851442.41</v>
      </c>
      <c r="I3" s="41">
        <f aca="true" t="shared" si="0" ref="I3:I8">ROUND(H3*1.23,2)</f>
        <v>1047274.16</v>
      </c>
      <c r="J3" s="45">
        <f aca="true" t="shared" si="1" ref="J3:J8">G3-I3</f>
        <v>0</v>
      </c>
    </row>
    <row r="4" spans="1:10" ht="12.75">
      <c r="A4" s="37" t="s">
        <v>614</v>
      </c>
      <c r="B4" s="273" t="s">
        <v>573</v>
      </c>
      <c r="C4" s="273"/>
      <c r="D4" s="273"/>
      <c r="E4" s="273"/>
      <c r="F4" s="273"/>
      <c r="G4" s="43">
        <v>6604.65</v>
      </c>
      <c r="H4" s="44">
        <f>ROUND(G4/1.23,2)</f>
        <v>5369.63</v>
      </c>
      <c r="I4" s="41">
        <f t="shared" si="0"/>
        <v>6604.64</v>
      </c>
      <c r="J4" s="45">
        <f t="shared" si="1"/>
        <v>0.009999999999308784</v>
      </c>
    </row>
    <row r="5" spans="1:10" ht="12.75">
      <c r="A5" s="37" t="s">
        <v>615</v>
      </c>
      <c r="B5" s="275" t="s">
        <v>576</v>
      </c>
      <c r="C5" s="275"/>
      <c r="D5" s="275"/>
      <c r="E5" s="275"/>
      <c r="F5" s="275"/>
      <c r="G5" s="43">
        <v>20193.13</v>
      </c>
      <c r="H5" s="44">
        <f>ROUND(G5/1.23,2)</f>
        <v>16417.18</v>
      </c>
      <c r="I5" s="41">
        <f t="shared" si="0"/>
        <v>20193.13</v>
      </c>
      <c r="J5" s="45">
        <f t="shared" si="1"/>
        <v>0</v>
      </c>
    </row>
    <row r="6" spans="1:10" ht="12.75">
      <c r="A6" s="37" t="s">
        <v>616</v>
      </c>
      <c r="B6" s="273" t="s">
        <v>569</v>
      </c>
      <c r="C6" s="273"/>
      <c r="D6" s="273"/>
      <c r="E6" s="273"/>
      <c r="F6" s="273"/>
      <c r="G6" s="43">
        <v>1369463.31</v>
      </c>
      <c r="H6" s="44">
        <f>ROUND(G6/1.23,2)</f>
        <v>1113384.8</v>
      </c>
      <c r="I6" s="41">
        <f t="shared" si="0"/>
        <v>1369463.3</v>
      </c>
      <c r="J6" s="45">
        <f t="shared" si="1"/>
        <v>0.010000000009313226</v>
      </c>
    </row>
    <row r="7" spans="1:10" ht="12.75">
      <c r="A7" s="37" t="s">
        <v>667</v>
      </c>
      <c r="B7" s="276" t="s">
        <v>531</v>
      </c>
      <c r="C7" s="276"/>
      <c r="D7" s="276"/>
      <c r="E7" s="276"/>
      <c r="F7" s="276"/>
      <c r="G7" s="46">
        <v>123340.21</v>
      </c>
      <c r="H7" s="44">
        <f>ROUND(G7/1.23,2)</f>
        <v>100276.59</v>
      </c>
      <c r="I7" s="41">
        <f t="shared" si="0"/>
        <v>123340.21</v>
      </c>
      <c r="J7" s="45">
        <f t="shared" si="1"/>
        <v>0</v>
      </c>
    </row>
    <row r="8" spans="1:10" ht="12.75">
      <c r="A8" s="277" t="s">
        <v>601</v>
      </c>
      <c r="B8" s="278"/>
      <c r="C8" s="278"/>
      <c r="D8" s="278"/>
      <c r="E8" s="278"/>
      <c r="F8" s="279"/>
      <c r="G8" s="43">
        <f>SUM(G3:G7)</f>
        <v>2566875.46</v>
      </c>
      <c r="H8" s="44">
        <f>SUM(H3:H7)</f>
        <v>2086890.61</v>
      </c>
      <c r="I8" s="41">
        <f t="shared" si="0"/>
        <v>2566875.45</v>
      </c>
      <c r="J8" s="45">
        <f t="shared" si="1"/>
        <v>0.009999999776482582</v>
      </c>
    </row>
    <row r="9" spans="1:10" ht="12.75">
      <c r="A9" s="47"/>
      <c r="B9" s="47"/>
      <c r="C9" s="47"/>
      <c r="D9" s="47"/>
      <c r="E9" s="47"/>
      <c r="F9" s="47"/>
      <c r="G9" s="47"/>
      <c r="H9" s="38"/>
      <c r="I9" s="38"/>
      <c r="J9" s="39"/>
    </row>
    <row r="10" spans="1:10" ht="12.75">
      <c r="A10" s="274" t="s">
        <v>529</v>
      </c>
      <c r="B10" s="274"/>
      <c r="C10" s="274"/>
      <c r="D10" s="274"/>
      <c r="E10" s="274"/>
      <c r="F10" s="274"/>
      <c r="G10" s="274"/>
      <c r="H10" s="38"/>
      <c r="I10" s="38"/>
      <c r="J10" s="39"/>
    </row>
    <row r="11" spans="1:10" ht="12.75">
      <c r="A11" s="274" t="s">
        <v>533</v>
      </c>
      <c r="B11" s="274"/>
      <c r="C11" s="274"/>
      <c r="D11" s="274"/>
      <c r="E11" s="274"/>
      <c r="F11" s="274"/>
      <c r="G11" s="274"/>
      <c r="H11" s="41" t="s">
        <v>800</v>
      </c>
      <c r="I11" s="41" t="s">
        <v>801</v>
      </c>
      <c r="J11" s="42" t="s">
        <v>802</v>
      </c>
    </row>
    <row r="12" spans="1:10" ht="12.75">
      <c r="A12" s="37" t="s">
        <v>613</v>
      </c>
      <c r="B12" s="273" t="s">
        <v>530</v>
      </c>
      <c r="C12" s="273"/>
      <c r="D12" s="273"/>
      <c r="E12" s="273"/>
      <c r="F12" s="273"/>
      <c r="G12" s="43">
        <v>984520.92</v>
      </c>
      <c r="H12" s="44">
        <f>ROUND(G12/1.23,2)</f>
        <v>800423.51</v>
      </c>
      <c r="I12" s="41">
        <f aca="true" t="shared" si="2" ref="I12:I17">ROUND(H12*1.23,2)</f>
        <v>984520.92</v>
      </c>
      <c r="J12" s="45">
        <f aca="true" t="shared" si="3" ref="J12:J17">G12-I12</f>
        <v>0</v>
      </c>
    </row>
    <row r="13" spans="1:10" ht="12.75">
      <c r="A13" s="37" t="s">
        <v>614</v>
      </c>
      <c r="B13" s="273" t="s">
        <v>573</v>
      </c>
      <c r="C13" s="273"/>
      <c r="D13" s="273"/>
      <c r="E13" s="273"/>
      <c r="F13" s="273"/>
      <c r="G13" s="43">
        <v>7804.47</v>
      </c>
      <c r="H13" s="44">
        <f>ROUND(G13/1.23,2)</f>
        <v>6345.1</v>
      </c>
      <c r="I13" s="41">
        <f t="shared" si="2"/>
        <v>7804.47</v>
      </c>
      <c r="J13" s="45">
        <f t="shared" si="3"/>
        <v>0</v>
      </c>
    </row>
    <row r="14" spans="1:10" ht="12.75">
      <c r="A14" s="37" t="s">
        <v>615</v>
      </c>
      <c r="B14" s="275" t="s">
        <v>576</v>
      </c>
      <c r="C14" s="275"/>
      <c r="D14" s="275"/>
      <c r="E14" s="275"/>
      <c r="F14" s="275"/>
      <c r="G14" s="43">
        <v>39392.44</v>
      </c>
      <c r="H14" s="44">
        <f>ROUND(G14/1.23,2)</f>
        <v>32026.37</v>
      </c>
      <c r="I14" s="41">
        <f t="shared" si="2"/>
        <v>39392.44</v>
      </c>
      <c r="J14" s="45">
        <f t="shared" si="3"/>
        <v>0</v>
      </c>
    </row>
    <row r="15" spans="1:10" ht="12.75">
      <c r="A15" s="37" t="s">
        <v>616</v>
      </c>
      <c r="B15" s="273" t="s">
        <v>569</v>
      </c>
      <c r="C15" s="273"/>
      <c r="D15" s="273"/>
      <c r="E15" s="273"/>
      <c r="F15" s="273"/>
      <c r="G15" s="43">
        <v>657107.45</v>
      </c>
      <c r="H15" s="44">
        <f>ROUND(G15/1.23,2)</f>
        <v>534233.7</v>
      </c>
      <c r="I15" s="41">
        <f t="shared" si="2"/>
        <v>657107.45</v>
      </c>
      <c r="J15" s="45">
        <f t="shared" si="3"/>
        <v>0</v>
      </c>
    </row>
    <row r="16" spans="1:10" ht="12.75">
      <c r="A16" s="37" t="s">
        <v>667</v>
      </c>
      <c r="B16" s="276" t="s">
        <v>531</v>
      </c>
      <c r="C16" s="276"/>
      <c r="D16" s="276"/>
      <c r="E16" s="276"/>
      <c r="F16" s="276"/>
      <c r="G16" s="43">
        <v>115459.02</v>
      </c>
      <c r="H16" s="44">
        <f>ROUND(G16/1.23,2)</f>
        <v>93869.12</v>
      </c>
      <c r="I16" s="41">
        <f t="shared" si="2"/>
        <v>115459.02</v>
      </c>
      <c r="J16" s="45">
        <f t="shared" si="3"/>
        <v>0</v>
      </c>
    </row>
    <row r="17" spans="1:10" ht="12.75">
      <c r="A17" s="277" t="s">
        <v>601</v>
      </c>
      <c r="B17" s="278"/>
      <c r="C17" s="278"/>
      <c r="D17" s="278"/>
      <c r="E17" s="278"/>
      <c r="F17" s="279"/>
      <c r="G17" s="43">
        <f>SUM(G12:G16)</f>
        <v>1804284.3</v>
      </c>
      <c r="H17" s="44">
        <f>SUM(H12:H16)</f>
        <v>1466897.7999999998</v>
      </c>
      <c r="I17" s="41">
        <f t="shared" si="2"/>
        <v>1804284.29</v>
      </c>
      <c r="J17" s="45">
        <f t="shared" si="3"/>
        <v>0.010000000009313226</v>
      </c>
    </row>
    <row r="18" spans="1:10" ht="12.75">
      <c r="A18" s="47"/>
      <c r="B18" s="47"/>
      <c r="C18" s="47"/>
      <c r="D18" s="47"/>
      <c r="E18" s="47"/>
      <c r="F18" s="47"/>
      <c r="G18" s="47"/>
      <c r="H18" s="38"/>
      <c r="I18" s="38"/>
      <c r="J18" s="39"/>
    </row>
    <row r="19" spans="1:10" ht="12.75">
      <c r="A19" s="274" t="s">
        <v>529</v>
      </c>
      <c r="B19" s="274"/>
      <c r="C19" s="274"/>
      <c r="D19" s="274"/>
      <c r="E19" s="274"/>
      <c r="F19" s="274"/>
      <c r="G19" s="274"/>
      <c r="H19" s="38"/>
      <c r="I19" s="38"/>
      <c r="J19" s="39"/>
    </row>
    <row r="20" spans="1:10" ht="12.75">
      <c r="A20" s="274" t="s">
        <v>534</v>
      </c>
      <c r="B20" s="274"/>
      <c r="C20" s="274"/>
      <c r="D20" s="274"/>
      <c r="E20" s="274"/>
      <c r="F20" s="274"/>
      <c r="G20" s="274"/>
      <c r="H20" s="41" t="s">
        <v>800</v>
      </c>
      <c r="I20" s="41" t="s">
        <v>801</v>
      </c>
      <c r="J20" s="42" t="s">
        <v>802</v>
      </c>
    </row>
    <row r="21" spans="1:10" ht="12.75">
      <c r="A21" s="37" t="s">
        <v>613</v>
      </c>
      <c r="B21" s="273" t="s">
        <v>530</v>
      </c>
      <c r="C21" s="273"/>
      <c r="D21" s="273"/>
      <c r="E21" s="273"/>
      <c r="F21" s="273"/>
      <c r="G21" s="43">
        <v>920354.02</v>
      </c>
      <c r="H21" s="44">
        <f>ROUND(G21/1.23,2)</f>
        <v>748255.3</v>
      </c>
      <c r="I21" s="41">
        <f aca="true" t="shared" si="4" ref="I21:I26">ROUND(H21*1.23,2)</f>
        <v>920354.02</v>
      </c>
      <c r="J21" s="45">
        <f aca="true" t="shared" si="5" ref="J21:J26">G21-I21</f>
        <v>0</v>
      </c>
    </row>
    <row r="22" spans="1:10" ht="12.75">
      <c r="A22" s="37" t="s">
        <v>614</v>
      </c>
      <c r="B22" s="273" t="s">
        <v>573</v>
      </c>
      <c r="C22" s="273"/>
      <c r="D22" s="273"/>
      <c r="E22" s="273"/>
      <c r="F22" s="273"/>
      <c r="G22" s="43">
        <v>28540.06</v>
      </c>
      <c r="H22" s="44">
        <f>ROUND(G22/1.23,2)</f>
        <v>23203.3</v>
      </c>
      <c r="I22" s="41">
        <f t="shared" si="4"/>
        <v>28540.06</v>
      </c>
      <c r="J22" s="45">
        <f t="shared" si="5"/>
        <v>0</v>
      </c>
    </row>
    <row r="23" spans="1:10" ht="12.75">
      <c r="A23" s="37" t="s">
        <v>615</v>
      </c>
      <c r="B23" s="275" t="s">
        <v>576</v>
      </c>
      <c r="C23" s="275"/>
      <c r="D23" s="275"/>
      <c r="E23" s="275"/>
      <c r="F23" s="275"/>
      <c r="G23" s="43">
        <v>21108.57</v>
      </c>
      <c r="H23" s="44">
        <f>ROUND(G23/1.23,2)</f>
        <v>17161.44</v>
      </c>
      <c r="I23" s="41">
        <f t="shared" si="4"/>
        <v>21108.57</v>
      </c>
      <c r="J23" s="45">
        <f t="shared" si="5"/>
        <v>0</v>
      </c>
    </row>
    <row r="24" spans="1:10" ht="12.75">
      <c r="A24" s="37" t="s">
        <v>616</v>
      </c>
      <c r="B24" s="273" t="s">
        <v>569</v>
      </c>
      <c r="C24" s="273"/>
      <c r="D24" s="273"/>
      <c r="E24" s="273"/>
      <c r="F24" s="273"/>
      <c r="G24" s="43">
        <v>662810.05</v>
      </c>
      <c r="H24" s="44">
        <f>ROUND(G24/1.23,2)</f>
        <v>538869.96</v>
      </c>
      <c r="I24" s="41">
        <f t="shared" si="4"/>
        <v>662810.05</v>
      </c>
      <c r="J24" s="45">
        <f t="shared" si="5"/>
        <v>0</v>
      </c>
    </row>
    <row r="25" spans="1:10" ht="12.75">
      <c r="A25" s="37" t="s">
        <v>667</v>
      </c>
      <c r="B25" s="276" t="s">
        <v>531</v>
      </c>
      <c r="C25" s="276"/>
      <c r="D25" s="276"/>
      <c r="E25" s="276"/>
      <c r="F25" s="276"/>
      <c r="G25" s="43">
        <v>94670.86</v>
      </c>
      <c r="H25" s="44">
        <f>ROUND(G25/1.23,2)</f>
        <v>76968.18</v>
      </c>
      <c r="I25" s="41">
        <f t="shared" si="4"/>
        <v>94670.86</v>
      </c>
      <c r="J25" s="45">
        <f t="shared" si="5"/>
        <v>0</v>
      </c>
    </row>
    <row r="26" spans="1:10" ht="12.75">
      <c r="A26" s="277" t="s">
        <v>601</v>
      </c>
      <c r="B26" s="278"/>
      <c r="C26" s="278"/>
      <c r="D26" s="278"/>
      <c r="E26" s="278"/>
      <c r="F26" s="279"/>
      <c r="G26" s="43">
        <f>SUM(G21:G25)</f>
        <v>1727483.5600000003</v>
      </c>
      <c r="H26" s="44">
        <f>SUM(H21:H25)</f>
        <v>1404458.18</v>
      </c>
      <c r="I26" s="41">
        <f t="shared" si="4"/>
        <v>1727483.56</v>
      </c>
      <c r="J26" s="45">
        <f t="shared" si="5"/>
        <v>0</v>
      </c>
    </row>
    <row r="27" spans="1:10" ht="12.75">
      <c r="A27" s="47"/>
      <c r="B27" s="47"/>
      <c r="C27" s="47"/>
      <c r="D27" s="47"/>
      <c r="E27" s="47"/>
      <c r="F27" s="47"/>
      <c r="G27" s="47"/>
      <c r="H27" s="38"/>
      <c r="I27" s="38"/>
      <c r="J27" s="39"/>
    </row>
    <row r="28" spans="1:10" ht="12.75">
      <c r="A28" s="274" t="s">
        <v>529</v>
      </c>
      <c r="B28" s="274"/>
      <c r="C28" s="274"/>
      <c r="D28" s="274"/>
      <c r="E28" s="274"/>
      <c r="F28" s="274"/>
      <c r="G28" s="274"/>
      <c r="H28" s="38"/>
      <c r="I28" s="38"/>
      <c r="J28" s="39"/>
    </row>
    <row r="29" spans="1:10" ht="12.75">
      <c r="A29" s="274" t="s">
        <v>535</v>
      </c>
      <c r="B29" s="274"/>
      <c r="C29" s="274"/>
      <c r="D29" s="274"/>
      <c r="E29" s="274"/>
      <c r="F29" s="274"/>
      <c r="G29" s="274"/>
      <c r="H29" s="41" t="s">
        <v>800</v>
      </c>
      <c r="I29" s="41" t="s">
        <v>801</v>
      </c>
      <c r="J29" s="42" t="s">
        <v>802</v>
      </c>
    </row>
    <row r="30" spans="1:10" ht="12.75">
      <c r="A30" s="37" t="s">
        <v>613</v>
      </c>
      <c r="B30" s="283" t="s">
        <v>530</v>
      </c>
      <c r="C30" s="284"/>
      <c r="D30" s="284"/>
      <c r="E30" s="284"/>
      <c r="F30" s="285"/>
      <c r="G30" s="51">
        <v>501687.3</v>
      </c>
      <c r="H30" s="44">
        <f>ROUND(G30/1.23,2)</f>
        <v>407875.85</v>
      </c>
      <c r="I30" s="41">
        <f aca="true" t="shared" si="6" ref="I30:I35">ROUND(H30*1.23,2)</f>
        <v>501687.3</v>
      </c>
      <c r="J30" s="45">
        <f aca="true" t="shared" si="7" ref="J30:J35">G30-I30</f>
        <v>0</v>
      </c>
    </row>
    <row r="31" spans="1:10" ht="12.75">
      <c r="A31" s="37" t="s">
        <v>614</v>
      </c>
      <c r="B31" s="283" t="s">
        <v>573</v>
      </c>
      <c r="C31" s="284"/>
      <c r="D31" s="284"/>
      <c r="E31" s="284"/>
      <c r="F31" s="285"/>
      <c r="G31" s="43">
        <v>0</v>
      </c>
      <c r="H31" s="44">
        <f>ROUND(G31/1.23,2)</f>
        <v>0</v>
      </c>
      <c r="I31" s="41">
        <f t="shared" si="6"/>
        <v>0</v>
      </c>
      <c r="J31" s="45">
        <f t="shared" si="7"/>
        <v>0</v>
      </c>
    </row>
    <row r="32" spans="1:10" ht="12.75">
      <c r="A32" s="37" t="s">
        <v>615</v>
      </c>
      <c r="B32" s="286" t="s">
        <v>576</v>
      </c>
      <c r="C32" s="287"/>
      <c r="D32" s="287"/>
      <c r="E32" s="287"/>
      <c r="F32" s="288"/>
      <c r="G32" s="43">
        <v>7783.19</v>
      </c>
      <c r="H32" s="44">
        <f>ROUND(G32/1.23,2)</f>
        <v>6327.8</v>
      </c>
      <c r="I32" s="41">
        <f t="shared" si="6"/>
        <v>7783.19</v>
      </c>
      <c r="J32" s="45">
        <f t="shared" si="7"/>
        <v>0</v>
      </c>
    </row>
    <row r="33" spans="1:10" ht="12.75">
      <c r="A33" s="37" t="s">
        <v>616</v>
      </c>
      <c r="B33" s="283" t="s">
        <v>569</v>
      </c>
      <c r="C33" s="284"/>
      <c r="D33" s="284"/>
      <c r="E33" s="284"/>
      <c r="F33" s="285"/>
      <c r="G33" s="43">
        <v>581601.41</v>
      </c>
      <c r="H33" s="44">
        <f>ROUND(G33/1.23,2)</f>
        <v>472846.67</v>
      </c>
      <c r="I33" s="41">
        <f t="shared" si="6"/>
        <v>581601.4</v>
      </c>
      <c r="J33" s="45">
        <f t="shared" si="7"/>
        <v>0.010000000009313226</v>
      </c>
    </row>
    <row r="34" spans="1:10" ht="12.75">
      <c r="A34" s="37" t="s">
        <v>667</v>
      </c>
      <c r="B34" s="280" t="s">
        <v>531</v>
      </c>
      <c r="C34" s="281"/>
      <c r="D34" s="281"/>
      <c r="E34" s="281"/>
      <c r="F34" s="282"/>
      <c r="G34" s="43">
        <v>55508.08</v>
      </c>
      <c r="H34" s="44">
        <f>ROUND(G34/1.23,2)</f>
        <v>45128.52</v>
      </c>
      <c r="I34" s="41">
        <f t="shared" si="6"/>
        <v>55508.08</v>
      </c>
      <c r="J34" s="45">
        <f t="shared" si="7"/>
        <v>0</v>
      </c>
    </row>
    <row r="35" spans="1:10" ht="12.75">
      <c r="A35" s="277" t="s">
        <v>601</v>
      </c>
      <c r="B35" s="278"/>
      <c r="C35" s="278"/>
      <c r="D35" s="278"/>
      <c r="E35" s="278"/>
      <c r="F35" s="279"/>
      <c r="G35" s="43">
        <f>SUM(G30:G34)</f>
        <v>1146579.98</v>
      </c>
      <c r="H35" s="44">
        <f>SUM(H30:H34)</f>
        <v>932178.84</v>
      </c>
      <c r="I35" s="41">
        <f t="shared" si="6"/>
        <v>1146579.97</v>
      </c>
      <c r="J35" s="45">
        <f t="shared" si="7"/>
        <v>0.010000000009313226</v>
      </c>
    </row>
    <row r="36" spans="1:10" ht="12.75">
      <c r="A36" s="47"/>
      <c r="B36" s="47"/>
      <c r="C36" s="47"/>
      <c r="D36" s="47"/>
      <c r="E36" s="47"/>
      <c r="F36" s="47"/>
      <c r="G36" s="47"/>
      <c r="H36" s="38"/>
      <c r="I36" s="38"/>
      <c r="J36" s="39"/>
    </row>
    <row r="37" spans="1:10" ht="12.75">
      <c r="A37" s="274" t="s">
        <v>529</v>
      </c>
      <c r="B37" s="274"/>
      <c r="C37" s="274"/>
      <c r="D37" s="274"/>
      <c r="E37" s="274"/>
      <c r="F37" s="274"/>
      <c r="G37" s="274"/>
      <c r="H37" s="38"/>
      <c r="I37" s="38"/>
      <c r="J37" s="39"/>
    </row>
    <row r="38" spans="1:10" ht="12.75">
      <c r="A38" s="274" t="s">
        <v>536</v>
      </c>
      <c r="B38" s="274"/>
      <c r="C38" s="274"/>
      <c r="D38" s="274"/>
      <c r="E38" s="274"/>
      <c r="F38" s="274"/>
      <c r="G38" s="274"/>
      <c r="H38" s="41" t="s">
        <v>800</v>
      </c>
      <c r="I38" s="41" t="s">
        <v>801</v>
      </c>
      <c r="J38" s="42" t="s">
        <v>802</v>
      </c>
    </row>
    <row r="39" spans="1:10" ht="12.75">
      <c r="A39" s="37" t="s">
        <v>613</v>
      </c>
      <c r="B39" s="273" t="s">
        <v>530</v>
      </c>
      <c r="C39" s="273"/>
      <c r="D39" s="273"/>
      <c r="E39" s="273"/>
      <c r="F39" s="273"/>
      <c r="G39" s="51">
        <v>130007.36</v>
      </c>
      <c r="H39" s="44">
        <f>ROUND(G39/1.23,2)</f>
        <v>105697.04</v>
      </c>
      <c r="I39" s="41">
        <f aca="true" t="shared" si="8" ref="I39:I44">ROUND(H39*1.23,2)</f>
        <v>130007.36</v>
      </c>
      <c r="J39" s="45">
        <f aca="true" t="shared" si="9" ref="J39:J44">G39-I39</f>
        <v>0</v>
      </c>
    </row>
    <row r="40" spans="1:10" ht="12.75">
      <c r="A40" s="37" t="s">
        <v>614</v>
      </c>
      <c r="B40" s="273" t="s">
        <v>573</v>
      </c>
      <c r="C40" s="273"/>
      <c r="D40" s="273"/>
      <c r="E40" s="273"/>
      <c r="F40" s="273"/>
      <c r="G40" s="43">
        <v>0</v>
      </c>
      <c r="H40" s="44">
        <f>ROUND(G40/1.23,2)</f>
        <v>0</v>
      </c>
      <c r="I40" s="41">
        <f t="shared" si="8"/>
        <v>0</v>
      </c>
      <c r="J40" s="45">
        <f t="shared" si="9"/>
        <v>0</v>
      </c>
    </row>
    <row r="41" spans="1:10" ht="12.75">
      <c r="A41" s="37" t="s">
        <v>615</v>
      </c>
      <c r="B41" s="275" t="s">
        <v>576</v>
      </c>
      <c r="C41" s="275"/>
      <c r="D41" s="275"/>
      <c r="E41" s="275"/>
      <c r="F41" s="275"/>
      <c r="G41" s="43">
        <v>0</v>
      </c>
      <c r="H41" s="44">
        <f>ROUND(G41/1.23,2)</f>
        <v>0</v>
      </c>
      <c r="I41" s="41">
        <f t="shared" si="8"/>
        <v>0</v>
      </c>
      <c r="J41" s="45">
        <f t="shared" si="9"/>
        <v>0</v>
      </c>
    </row>
    <row r="42" spans="1:10" ht="12.75">
      <c r="A42" s="37" t="s">
        <v>616</v>
      </c>
      <c r="B42" s="273" t="s">
        <v>569</v>
      </c>
      <c r="C42" s="273"/>
      <c r="D42" s="273"/>
      <c r="E42" s="273"/>
      <c r="F42" s="273"/>
      <c r="G42" s="43">
        <v>0</v>
      </c>
      <c r="H42" s="44">
        <f>ROUND(G42/1.23,2)</f>
        <v>0</v>
      </c>
      <c r="I42" s="41">
        <f t="shared" si="8"/>
        <v>0</v>
      </c>
      <c r="J42" s="45">
        <f t="shared" si="9"/>
        <v>0</v>
      </c>
    </row>
    <row r="43" spans="1:10" ht="12.75">
      <c r="A43" s="37" t="s">
        <v>667</v>
      </c>
      <c r="B43" s="276" t="s">
        <v>531</v>
      </c>
      <c r="C43" s="276"/>
      <c r="D43" s="276"/>
      <c r="E43" s="276"/>
      <c r="F43" s="276"/>
      <c r="G43" s="43">
        <v>51779.57</v>
      </c>
      <c r="H43" s="44">
        <f>ROUND(G43/1.23,2)</f>
        <v>42097.21</v>
      </c>
      <c r="I43" s="41">
        <f t="shared" si="8"/>
        <v>51779.57</v>
      </c>
      <c r="J43" s="45">
        <f t="shared" si="9"/>
        <v>0</v>
      </c>
    </row>
    <row r="44" spans="1:10" ht="12.75">
      <c r="A44" s="277" t="s">
        <v>601</v>
      </c>
      <c r="B44" s="278"/>
      <c r="C44" s="278"/>
      <c r="D44" s="278"/>
      <c r="E44" s="278"/>
      <c r="F44" s="279"/>
      <c r="G44" s="43">
        <f>SUM(G39:G43)</f>
        <v>181786.93</v>
      </c>
      <c r="H44" s="44">
        <f>SUM(H39:H43)</f>
        <v>147794.25</v>
      </c>
      <c r="I44" s="41">
        <f t="shared" si="8"/>
        <v>181786.93</v>
      </c>
      <c r="J44" s="45">
        <f t="shared" si="9"/>
        <v>0</v>
      </c>
    </row>
    <row r="46" spans="1:10" ht="12.75">
      <c r="A46" s="269" t="s">
        <v>529</v>
      </c>
      <c r="B46" s="269"/>
      <c r="C46" s="269"/>
      <c r="D46" s="269"/>
      <c r="E46" s="269"/>
      <c r="F46" s="269"/>
      <c r="G46" s="269"/>
      <c r="H46" s="50"/>
      <c r="I46" s="50"/>
      <c r="J46" s="50"/>
    </row>
    <row r="47" spans="1:10" ht="12.75">
      <c r="A47" s="269" t="s">
        <v>537</v>
      </c>
      <c r="B47" s="269"/>
      <c r="C47" s="269"/>
      <c r="D47" s="269"/>
      <c r="E47" s="269"/>
      <c r="F47" s="269"/>
      <c r="G47" s="269"/>
      <c r="H47" s="41" t="s">
        <v>800</v>
      </c>
      <c r="I47" s="41" t="s">
        <v>801</v>
      </c>
      <c r="J47" s="42" t="s">
        <v>802</v>
      </c>
    </row>
    <row r="48" spans="1:10" ht="12.75">
      <c r="A48" s="49" t="s">
        <v>613</v>
      </c>
      <c r="B48" s="270" t="s">
        <v>530</v>
      </c>
      <c r="C48" s="270"/>
      <c r="D48" s="270"/>
      <c r="E48" s="270"/>
      <c r="F48" s="270"/>
      <c r="G48" s="46">
        <v>58438.12999999971</v>
      </c>
      <c r="H48" s="44">
        <f>ROUND(G48/1.23,2)</f>
        <v>47510.67</v>
      </c>
      <c r="I48" s="41">
        <f aca="true" t="shared" si="10" ref="I48:I53">ROUND(H48*1.23,2)</f>
        <v>58438.12</v>
      </c>
      <c r="J48" s="45">
        <f aca="true" t="shared" si="11" ref="J48:J53">G48-I48</f>
        <v>0.009999999710998964</v>
      </c>
    </row>
    <row r="49" spans="1:10" ht="12.75">
      <c r="A49" s="49" t="s">
        <v>614</v>
      </c>
      <c r="B49" s="270" t="s">
        <v>573</v>
      </c>
      <c r="C49" s="270"/>
      <c r="D49" s="270"/>
      <c r="E49" s="270"/>
      <c r="F49" s="270"/>
      <c r="G49" s="46">
        <v>0</v>
      </c>
      <c r="H49" s="44">
        <f>ROUND(G49/1.23,2)</f>
        <v>0</v>
      </c>
      <c r="I49" s="41">
        <f t="shared" si="10"/>
        <v>0</v>
      </c>
      <c r="J49" s="45">
        <f t="shared" si="11"/>
        <v>0</v>
      </c>
    </row>
    <row r="50" spans="1:10" ht="12.75">
      <c r="A50" s="49" t="s">
        <v>615</v>
      </c>
      <c r="B50" s="271" t="s">
        <v>576</v>
      </c>
      <c r="C50" s="271"/>
      <c r="D50" s="271"/>
      <c r="E50" s="271"/>
      <c r="F50" s="271"/>
      <c r="G50" s="46">
        <v>0</v>
      </c>
      <c r="H50" s="44">
        <f>ROUND(G50/1.23,2)</f>
        <v>0</v>
      </c>
      <c r="I50" s="41">
        <f t="shared" si="10"/>
        <v>0</v>
      </c>
      <c r="J50" s="45">
        <f t="shared" si="11"/>
        <v>0</v>
      </c>
    </row>
    <row r="51" spans="1:10" ht="12.75">
      <c r="A51" s="49" t="s">
        <v>616</v>
      </c>
      <c r="B51" s="270" t="s">
        <v>569</v>
      </c>
      <c r="C51" s="270"/>
      <c r="D51" s="270"/>
      <c r="E51" s="270"/>
      <c r="F51" s="270"/>
      <c r="G51" s="46">
        <v>635148.2</v>
      </c>
      <c r="H51" s="44">
        <f>ROUND(G51/1.23,2)</f>
        <v>516380.65</v>
      </c>
      <c r="I51" s="41">
        <f t="shared" si="10"/>
        <v>635148.2</v>
      </c>
      <c r="J51" s="45">
        <f t="shared" si="11"/>
        <v>0</v>
      </c>
    </row>
    <row r="52" spans="1:10" ht="12.75">
      <c r="A52" s="49" t="s">
        <v>667</v>
      </c>
      <c r="B52" s="272" t="s">
        <v>531</v>
      </c>
      <c r="C52" s="272"/>
      <c r="D52" s="272"/>
      <c r="E52" s="272"/>
      <c r="F52" s="272"/>
      <c r="G52" s="46">
        <v>47539.56</v>
      </c>
      <c r="H52" s="44">
        <f>ROUND(G52/1.23,2)</f>
        <v>38650.05</v>
      </c>
      <c r="I52" s="41">
        <f t="shared" si="10"/>
        <v>47539.56</v>
      </c>
      <c r="J52" s="45">
        <f t="shared" si="11"/>
        <v>0</v>
      </c>
    </row>
    <row r="53" spans="1:10" ht="12.75">
      <c r="A53" s="266" t="s">
        <v>602</v>
      </c>
      <c r="B53" s="267"/>
      <c r="C53" s="267"/>
      <c r="D53" s="267"/>
      <c r="E53" s="267"/>
      <c r="F53" s="268"/>
      <c r="G53" s="43">
        <v>741125.89</v>
      </c>
      <c r="H53" s="44">
        <f>SUM(H48:H52)</f>
        <v>602541.3700000001</v>
      </c>
      <c r="I53" s="41">
        <f t="shared" si="10"/>
        <v>741125.89</v>
      </c>
      <c r="J53" s="45">
        <f t="shared" si="11"/>
        <v>0</v>
      </c>
    </row>
  </sheetData>
  <sheetProtection/>
  <mergeCells count="48">
    <mergeCell ref="B32:F32"/>
    <mergeCell ref="B33:F33"/>
    <mergeCell ref="B43:F43"/>
    <mergeCell ref="A44:F44"/>
    <mergeCell ref="A37:G37"/>
    <mergeCell ref="A38:G38"/>
    <mergeCell ref="B41:F41"/>
    <mergeCell ref="B42:F42"/>
    <mergeCell ref="B39:F39"/>
    <mergeCell ref="B40:F40"/>
    <mergeCell ref="B34:F34"/>
    <mergeCell ref="A35:F35"/>
    <mergeCell ref="B21:F21"/>
    <mergeCell ref="B22:F22"/>
    <mergeCell ref="B23:F23"/>
    <mergeCell ref="B24:F24"/>
    <mergeCell ref="A28:G28"/>
    <mergeCell ref="A29:G29"/>
    <mergeCell ref="B30:F30"/>
    <mergeCell ref="B31:F31"/>
    <mergeCell ref="A10:G10"/>
    <mergeCell ref="A11:G11"/>
    <mergeCell ref="B25:F25"/>
    <mergeCell ref="A26:F26"/>
    <mergeCell ref="B14:F14"/>
    <mergeCell ref="B15:F15"/>
    <mergeCell ref="B16:F16"/>
    <mergeCell ref="A17:F17"/>
    <mergeCell ref="A19:G19"/>
    <mergeCell ref="A20:G20"/>
    <mergeCell ref="B12:F12"/>
    <mergeCell ref="B13:F13"/>
    <mergeCell ref="A1:G1"/>
    <mergeCell ref="A2:G2"/>
    <mergeCell ref="B3:F3"/>
    <mergeCell ref="B4:F4"/>
    <mergeCell ref="B5:F5"/>
    <mergeCell ref="B6:F6"/>
    <mergeCell ref="B7:F7"/>
    <mergeCell ref="A8:F8"/>
    <mergeCell ref="A53:F53"/>
    <mergeCell ref="A46:G46"/>
    <mergeCell ref="A47:G47"/>
    <mergeCell ref="B48:F48"/>
    <mergeCell ref="B49:F49"/>
    <mergeCell ref="B50:F50"/>
    <mergeCell ref="B51:F51"/>
    <mergeCell ref="B52:F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showZeros="0" zoomScale="140" zoomScaleNormal="140" zoomScaleSheetLayoutView="100" zoomScalePageLayoutView="0" workbookViewId="0" topLeftCell="A1">
      <selection activeCell="AA20" sqref="AA20"/>
    </sheetView>
  </sheetViews>
  <sheetFormatPr defaultColWidth="8.8515625" defaultRowHeight="12.75" outlineLevelRow="1" outlineLevelCol="1"/>
  <cols>
    <col min="1" max="1" width="5.8515625" style="12" customWidth="1"/>
    <col min="2" max="2" width="11.57421875" style="12" customWidth="1" outlineLevel="1"/>
    <col min="3" max="3" width="52.00390625" style="13" customWidth="1" outlineLevel="1"/>
    <col min="4" max="4" width="8.57421875" style="12" customWidth="1"/>
    <col min="5" max="5" width="8.8515625" style="18" bestFit="1" customWidth="1"/>
    <col min="6" max="6" width="9.00390625" style="19" hidden="1" customWidth="1"/>
    <col min="7" max="7" width="13.140625" style="14" hidden="1" customWidth="1"/>
    <col min="8" max="8" width="11.57421875" style="12" hidden="1" customWidth="1"/>
    <col min="9" max="9" width="11.57421875" style="12" hidden="1" customWidth="1" outlineLevel="1"/>
    <col min="10" max="10" width="5.8515625" style="12" hidden="1" customWidth="1" outlineLevel="1"/>
    <col min="11" max="11" width="11.57421875" style="12" hidden="1" customWidth="1" outlineLevel="1"/>
    <col min="12" max="12" width="52.00390625" style="12" hidden="1" customWidth="1" outlineLevel="1"/>
    <col min="13" max="13" width="8.57421875" style="12" hidden="1" customWidth="1" outlineLevel="1"/>
    <col min="14" max="14" width="8.8515625" style="12" hidden="1" customWidth="1" outlineLevel="1"/>
    <col min="15" max="15" width="13.140625" style="12" hidden="1" customWidth="1" outlineLevel="1"/>
    <col min="16" max="16" width="15.421875" style="12" hidden="1" customWidth="1" outlineLevel="1"/>
    <col min="17" max="17" width="8.8515625" style="12" hidden="1" customWidth="1" outlineLevel="1"/>
    <col min="18" max="18" width="13.140625" style="12" hidden="1" customWidth="1" outlineLevel="1"/>
    <col min="19" max="19" width="15.421875" style="12" hidden="1" customWidth="1" outlineLevel="1"/>
    <col min="20" max="25" width="0" style="12" hidden="1" customWidth="1" outlineLevel="1"/>
    <col min="26" max="26" width="8.8515625" style="12" customWidth="1" collapsed="1"/>
    <col min="27" max="16384" width="8.8515625" style="12" customWidth="1"/>
  </cols>
  <sheetData>
    <row r="1" spans="1:7" ht="13.5" thickBot="1">
      <c r="A1" s="321" t="s">
        <v>896</v>
      </c>
      <c r="B1" s="321"/>
      <c r="C1" s="321"/>
      <c r="D1" s="321"/>
      <c r="E1" s="321"/>
      <c r="G1" s="12"/>
    </row>
    <row r="2" spans="1:7" ht="12.75" hidden="1" outlineLevel="1">
      <c r="A2" s="340" t="s">
        <v>460</v>
      </c>
      <c r="B2" s="340"/>
      <c r="C2" s="340"/>
      <c r="D2" s="340"/>
      <c r="E2" s="340"/>
      <c r="G2" s="12"/>
    </row>
    <row r="3" spans="1:7" ht="12.75" customHeight="1" hidden="1" outlineLevel="1">
      <c r="A3" s="341" t="s">
        <v>603</v>
      </c>
      <c r="B3" s="338" t="s">
        <v>661</v>
      </c>
      <c r="C3" s="338" t="s">
        <v>662</v>
      </c>
      <c r="D3" s="341" t="s">
        <v>694</v>
      </c>
      <c r="E3" s="341"/>
      <c r="G3" s="322" t="s">
        <v>663</v>
      </c>
    </row>
    <row r="4" spans="1:7" ht="12.75" customHeight="1" hidden="1" outlineLevel="1">
      <c r="A4" s="341"/>
      <c r="B4" s="338"/>
      <c r="C4" s="338"/>
      <c r="D4" s="5" t="s">
        <v>604</v>
      </c>
      <c r="E4" s="5" t="s">
        <v>605</v>
      </c>
      <c r="G4" s="322"/>
    </row>
    <row r="5" spans="1:16" ht="12.75" hidden="1" outlineLevel="1">
      <c r="A5" s="1"/>
      <c r="B5" s="5"/>
      <c r="C5" s="346" t="s">
        <v>371</v>
      </c>
      <c r="D5" s="346"/>
      <c r="E5" s="346"/>
      <c r="G5" s="12"/>
      <c r="J5" s="1"/>
      <c r="K5" s="5" t="s">
        <v>617</v>
      </c>
      <c r="L5" s="294" t="s">
        <v>618</v>
      </c>
      <c r="M5" s="295"/>
      <c r="N5" s="295"/>
      <c r="O5" s="295"/>
      <c r="P5" s="296"/>
    </row>
    <row r="6" spans="1:16" ht="12.75" hidden="1" outlineLevel="1">
      <c r="A6" s="336" t="s">
        <v>613</v>
      </c>
      <c r="B6" s="348" t="s">
        <v>372</v>
      </c>
      <c r="C6" s="334" t="s">
        <v>524</v>
      </c>
      <c r="D6" s="334"/>
      <c r="E6" s="334"/>
      <c r="G6" s="2">
        <v>1559.83</v>
      </c>
      <c r="J6" s="289" t="s">
        <v>613</v>
      </c>
      <c r="K6" s="289" t="s">
        <v>621</v>
      </c>
      <c r="L6" s="303" t="s">
        <v>524</v>
      </c>
      <c r="M6" s="304"/>
      <c r="N6" s="304"/>
      <c r="O6" s="304"/>
      <c r="P6" s="305"/>
    </row>
    <row r="7" spans="1:16" ht="12.75" hidden="1" outlineLevel="1">
      <c r="A7" s="289"/>
      <c r="B7" s="289"/>
      <c r="C7" s="146" t="s">
        <v>574</v>
      </c>
      <c r="D7" s="147" t="s">
        <v>625</v>
      </c>
      <c r="E7" s="148">
        <v>1</v>
      </c>
      <c r="G7" s="2" t="e">
        <f>#REF!*(1)</f>
        <v>#REF!</v>
      </c>
      <c r="J7" s="290"/>
      <c r="K7" s="290"/>
      <c r="L7" s="8" t="s">
        <v>574</v>
      </c>
      <c r="M7" s="106" t="s">
        <v>625</v>
      </c>
      <c r="N7" s="105">
        <v>1</v>
      </c>
      <c r="O7" s="2">
        <v>324638.6</v>
      </c>
      <c r="P7" s="2">
        <v>324638.6</v>
      </c>
    </row>
    <row r="8" spans="1:16" ht="12.75" collapsed="1">
      <c r="A8" s="343" t="s">
        <v>215</v>
      </c>
      <c r="B8" s="344"/>
      <c r="C8" s="344"/>
      <c r="D8" s="344"/>
      <c r="E8" s="345"/>
      <c r="G8" s="12"/>
      <c r="J8" s="323" t="s">
        <v>525</v>
      </c>
      <c r="K8" s="324"/>
      <c r="L8" s="324"/>
      <c r="M8" s="324"/>
      <c r="N8" s="324"/>
      <c r="O8" s="324"/>
      <c r="P8" s="325"/>
    </row>
    <row r="9" spans="1:19" ht="12.75" customHeight="1">
      <c r="A9" s="339" t="s">
        <v>603</v>
      </c>
      <c r="B9" s="338" t="s">
        <v>661</v>
      </c>
      <c r="C9" s="338" t="s">
        <v>662</v>
      </c>
      <c r="D9" s="341" t="s">
        <v>694</v>
      </c>
      <c r="E9" s="349"/>
      <c r="G9" s="322" t="s">
        <v>663</v>
      </c>
      <c r="J9" s="319" t="s">
        <v>603</v>
      </c>
      <c r="K9" s="326" t="s">
        <v>661</v>
      </c>
      <c r="L9" s="326" t="s">
        <v>662</v>
      </c>
      <c r="M9" s="317" t="s">
        <v>694</v>
      </c>
      <c r="N9" s="318"/>
      <c r="O9" s="315" t="s">
        <v>663</v>
      </c>
      <c r="P9" s="315" t="s">
        <v>664</v>
      </c>
      <c r="R9" s="315" t="s">
        <v>663</v>
      </c>
      <c r="S9" s="315" t="s">
        <v>664</v>
      </c>
    </row>
    <row r="10" spans="1:19" ht="12.75">
      <c r="A10" s="339"/>
      <c r="B10" s="338"/>
      <c r="C10" s="338"/>
      <c r="D10" s="5" t="s">
        <v>604</v>
      </c>
      <c r="E10" s="150" t="s">
        <v>605</v>
      </c>
      <c r="G10" s="322"/>
      <c r="J10" s="320"/>
      <c r="K10" s="327"/>
      <c r="L10" s="327"/>
      <c r="M10" s="5" t="s">
        <v>604</v>
      </c>
      <c r="N10" s="5" t="s">
        <v>605</v>
      </c>
      <c r="O10" s="316"/>
      <c r="P10" s="316"/>
      <c r="Q10" s="5" t="s">
        <v>605</v>
      </c>
      <c r="R10" s="316"/>
      <c r="S10" s="316"/>
    </row>
    <row r="11" spans="1:16" ht="12.75">
      <c r="A11" s="151"/>
      <c r="B11" s="5" t="s">
        <v>617</v>
      </c>
      <c r="C11" s="346" t="s">
        <v>618</v>
      </c>
      <c r="D11" s="346"/>
      <c r="E11" s="347"/>
      <c r="G11" s="12"/>
      <c r="J11" s="1"/>
      <c r="K11" s="5" t="s">
        <v>617</v>
      </c>
      <c r="L11" s="294" t="s">
        <v>618</v>
      </c>
      <c r="M11" s="295"/>
      <c r="N11" s="295"/>
      <c r="O11" s="295"/>
      <c r="P11" s="296"/>
    </row>
    <row r="12" spans="1:19" ht="12.75">
      <c r="A12" s="151" t="s">
        <v>613</v>
      </c>
      <c r="B12" s="1" t="s">
        <v>620</v>
      </c>
      <c r="C12" s="4" t="s">
        <v>636</v>
      </c>
      <c r="D12" s="1" t="s">
        <v>680</v>
      </c>
      <c r="E12" s="152">
        <f>'[1]Kościuszki'!E12-'[2]Kościuszki'!E12</f>
        <v>0.59</v>
      </c>
      <c r="G12" s="2">
        <v>1559.83</v>
      </c>
      <c r="J12" s="1" t="s">
        <v>613</v>
      </c>
      <c r="K12" s="1" t="s">
        <v>620</v>
      </c>
      <c r="L12" s="4" t="s">
        <v>636</v>
      </c>
      <c r="M12" s="1" t="s">
        <v>680</v>
      </c>
      <c r="N12" s="104">
        <v>0.95</v>
      </c>
      <c r="O12" s="2">
        <v>1592</v>
      </c>
      <c r="P12" s="2">
        <v>1512.4</v>
      </c>
      <c r="Q12" s="104">
        <f aca="true" t="shared" si="0" ref="Q12:Q43">E12-N12</f>
        <v>-0.36</v>
      </c>
      <c r="R12" s="104" t="e">
        <f>#REF!-O12</f>
        <v>#REF!</v>
      </c>
      <c r="S12" s="104" t="e">
        <f>#REF!-P12</f>
        <v>#REF!</v>
      </c>
    </row>
    <row r="13" spans="1:19" ht="12.75">
      <c r="A13" s="151" t="s">
        <v>614</v>
      </c>
      <c r="B13" s="1" t="s">
        <v>620</v>
      </c>
      <c r="C13" s="4" t="s">
        <v>637</v>
      </c>
      <c r="D13" s="1" t="s">
        <v>625</v>
      </c>
      <c r="E13" s="153">
        <v>1</v>
      </c>
      <c r="G13" s="2" t="e">
        <f>#REF!*(1)</f>
        <v>#REF!</v>
      </c>
      <c r="J13" s="1" t="s">
        <v>614</v>
      </c>
      <c r="K13" s="1" t="s">
        <v>620</v>
      </c>
      <c r="L13" s="4" t="s">
        <v>637</v>
      </c>
      <c r="M13" s="1" t="s">
        <v>625</v>
      </c>
      <c r="N13" s="105">
        <v>1</v>
      </c>
      <c r="O13" s="2">
        <v>1512.4</v>
      </c>
      <c r="P13" s="2">
        <v>1512.4</v>
      </c>
      <c r="Q13" s="104">
        <f t="shared" si="0"/>
        <v>0</v>
      </c>
      <c r="R13" s="104" t="e">
        <f>#REF!-O13</f>
        <v>#REF!</v>
      </c>
      <c r="S13" s="104" t="e">
        <f>#REF!-P13</f>
        <v>#REF!</v>
      </c>
    </row>
    <row r="14" spans="1:19" ht="12.75">
      <c r="A14" s="332" t="s">
        <v>615</v>
      </c>
      <c r="B14" s="336" t="s">
        <v>621</v>
      </c>
      <c r="C14" s="334" t="s">
        <v>695</v>
      </c>
      <c r="D14" s="334"/>
      <c r="E14" s="335"/>
      <c r="G14" s="12"/>
      <c r="J14" s="289" t="s">
        <v>615</v>
      </c>
      <c r="K14" s="289" t="s">
        <v>621</v>
      </c>
      <c r="L14" s="303" t="s">
        <v>695</v>
      </c>
      <c r="M14" s="304"/>
      <c r="N14" s="304"/>
      <c r="O14" s="304"/>
      <c r="P14" s="305"/>
      <c r="Q14" s="104">
        <f t="shared" si="0"/>
        <v>0</v>
      </c>
      <c r="R14" s="104" t="e">
        <f>#REF!-O14</f>
        <v>#REF!</v>
      </c>
      <c r="S14" s="104" t="e">
        <f>#REF!-P14</f>
        <v>#REF!</v>
      </c>
    </row>
    <row r="15" spans="1:19" ht="12.75">
      <c r="A15" s="332"/>
      <c r="B15" s="336"/>
      <c r="C15" s="8" t="s">
        <v>574</v>
      </c>
      <c r="D15" s="106" t="s">
        <v>625</v>
      </c>
      <c r="E15" s="153">
        <v>1</v>
      </c>
      <c r="G15" s="2">
        <v>186.64</v>
      </c>
      <c r="J15" s="290"/>
      <c r="K15" s="290"/>
      <c r="L15" s="8" t="s">
        <v>574</v>
      </c>
      <c r="M15" s="106" t="s">
        <v>625</v>
      </c>
      <c r="N15" s="105">
        <v>1</v>
      </c>
      <c r="O15" s="2">
        <v>30276.31</v>
      </c>
      <c r="P15" s="2">
        <v>30276.31</v>
      </c>
      <c r="Q15" s="104">
        <f t="shared" si="0"/>
        <v>0</v>
      </c>
      <c r="R15" s="104" t="e">
        <f>#REF!-O15</f>
        <v>#REF!</v>
      </c>
      <c r="S15" s="104" t="e">
        <f>#REF!-P15</f>
        <v>#REF!</v>
      </c>
    </row>
    <row r="16" spans="1:19" ht="12.75">
      <c r="A16" s="151" t="s">
        <v>616</v>
      </c>
      <c r="B16" s="1" t="s">
        <v>622</v>
      </c>
      <c r="C16" s="303" t="s">
        <v>623</v>
      </c>
      <c r="D16" s="304"/>
      <c r="E16" s="342"/>
      <c r="G16" s="12"/>
      <c r="J16" s="1" t="s">
        <v>616</v>
      </c>
      <c r="K16" s="1" t="s">
        <v>622</v>
      </c>
      <c r="L16" s="303" t="s">
        <v>623</v>
      </c>
      <c r="M16" s="304"/>
      <c r="N16" s="304"/>
      <c r="O16" s="304"/>
      <c r="P16" s="305"/>
      <c r="Q16" s="104">
        <f t="shared" si="0"/>
        <v>0</v>
      </c>
      <c r="R16" s="104" t="e">
        <f>#REF!-O16</f>
        <v>#REF!</v>
      </c>
      <c r="S16" s="104" t="e">
        <f>#REF!-P16</f>
        <v>#REF!</v>
      </c>
    </row>
    <row r="17" spans="1:19" ht="12.75">
      <c r="A17" s="151" t="s">
        <v>666</v>
      </c>
      <c r="B17" s="1" t="s">
        <v>619</v>
      </c>
      <c r="C17" s="3" t="s">
        <v>681</v>
      </c>
      <c r="D17" s="7" t="s">
        <v>607</v>
      </c>
      <c r="E17" s="154">
        <f>'[1]Kościuszki'!E17-'[2]Kościuszki'!E17</f>
        <v>2017</v>
      </c>
      <c r="G17" s="108">
        <v>5.18</v>
      </c>
      <c r="J17" s="1" t="s">
        <v>666</v>
      </c>
      <c r="K17" s="1" t="s">
        <v>619</v>
      </c>
      <c r="L17" s="3" t="s">
        <v>681</v>
      </c>
      <c r="M17" s="7" t="s">
        <v>607</v>
      </c>
      <c r="N17" s="107">
        <v>3755</v>
      </c>
      <c r="O17" s="2">
        <v>5.2</v>
      </c>
      <c r="P17" s="2">
        <v>19526</v>
      </c>
      <c r="Q17" s="104">
        <f t="shared" si="0"/>
        <v>-1738</v>
      </c>
      <c r="R17" s="104" t="e">
        <f>#REF!-O17</f>
        <v>#REF!</v>
      </c>
      <c r="S17" s="104" t="e">
        <f>#REF!-P17</f>
        <v>#REF!</v>
      </c>
    </row>
    <row r="18" spans="1:19" ht="12.75">
      <c r="A18" s="151" t="s">
        <v>667</v>
      </c>
      <c r="B18" s="1" t="s">
        <v>624</v>
      </c>
      <c r="C18" s="330" t="s">
        <v>683</v>
      </c>
      <c r="D18" s="330"/>
      <c r="E18" s="331"/>
      <c r="G18" s="12"/>
      <c r="J18" s="1" t="s">
        <v>667</v>
      </c>
      <c r="K18" s="1" t="s">
        <v>624</v>
      </c>
      <c r="L18" s="291" t="s">
        <v>683</v>
      </c>
      <c r="M18" s="292"/>
      <c r="N18" s="292"/>
      <c r="O18" s="292"/>
      <c r="P18" s="293"/>
      <c r="Q18" s="104">
        <f t="shared" si="0"/>
        <v>0</v>
      </c>
      <c r="R18" s="104" t="e">
        <f>#REF!-O18</f>
        <v>#REF!</v>
      </c>
      <c r="S18" s="104" t="e">
        <f>#REF!-P18</f>
        <v>#REF!</v>
      </c>
    </row>
    <row r="19" spans="1:19" ht="12.75">
      <c r="A19" s="151" t="s">
        <v>643</v>
      </c>
      <c r="B19" s="1" t="s">
        <v>619</v>
      </c>
      <c r="C19" s="102" t="s">
        <v>808</v>
      </c>
      <c r="D19" s="1" t="s">
        <v>607</v>
      </c>
      <c r="E19" s="154">
        <f>'[1]Kościuszki'!E19-'[2]Kościuszki'!E19</f>
        <v>7522</v>
      </c>
      <c r="G19" s="2">
        <f>14.63*10/4</f>
        <v>36.575</v>
      </c>
      <c r="J19" s="1" t="s">
        <v>643</v>
      </c>
      <c r="K19" s="1" t="s">
        <v>619</v>
      </c>
      <c r="L19" s="102" t="s">
        <v>808</v>
      </c>
      <c r="M19" s="1" t="s">
        <v>607</v>
      </c>
      <c r="N19" s="15">
        <v>10827</v>
      </c>
      <c r="O19" s="2">
        <v>26.82</v>
      </c>
      <c r="P19" s="2">
        <v>290380.14</v>
      </c>
      <c r="Q19" s="104">
        <f t="shared" si="0"/>
        <v>-3305</v>
      </c>
      <c r="R19" s="104" t="e">
        <f>#REF!-O19</f>
        <v>#REF!</v>
      </c>
      <c r="S19" s="104" t="e">
        <f>#REF!-P19</f>
        <v>#REF!</v>
      </c>
    </row>
    <row r="20" spans="1:19" ht="12.75">
      <c r="A20" s="151" t="s">
        <v>665</v>
      </c>
      <c r="B20" s="1" t="s">
        <v>619</v>
      </c>
      <c r="C20" s="102" t="s">
        <v>810</v>
      </c>
      <c r="D20" s="1" t="s">
        <v>607</v>
      </c>
      <c r="E20" s="154">
        <f>'[1]Kościuszki'!E20-'[2]Kościuszki'!E20</f>
        <v>7522</v>
      </c>
      <c r="G20" s="2"/>
      <c r="J20" s="1" t="s">
        <v>665</v>
      </c>
      <c r="K20" s="1" t="s">
        <v>619</v>
      </c>
      <c r="L20" s="102" t="s">
        <v>810</v>
      </c>
      <c r="M20" s="1" t="s">
        <v>607</v>
      </c>
      <c r="N20" s="15">
        <v>10827</v>
      </c>
      <c r="O20" s="2">
        <v>5.32</v>
      </c>
      <c r="P20" s="2">
        <v>57599.64</v>
      </c>
      <c r="Q20" s="104">
        <f t="shared" si="0"/>
        <v>-3305</v>
      </c>
      <c r="R20" s="104" t="e">
        <f>#REF!-O20</f>
        <v>#REF!</v>
      </c>
      <c r="S20" s="104" t="e">
        <f>#REF!-P20</f>
        <v>#REF!</v>
      </c>
    </row>
    <row r="21" spans="1:19" ht="12.75">
      <c r="A21" s="151" t="s">
        <v>644</v>
      </c>
      <c r="B21" s="1" t="s">
        <v>619</v>
      </c>
      <c r="C21" s="102" t="s">
        <v>682</v>
      </c>
      <c r="D21" s="1" t="s">
        <v>607</v>
      </c>
      <c r="E21" s="154">
        <f>'[1]Kościuszki'!E21-'[2]Kościuszki'!E21</f>
        <v>7522</v>
      </c>
      <c r="G21" s="2"/>
      <c r="J21" s="1" t="s">
        <v>644</v>
      </c>
      <c r="K21" s="1" t="s">
        <v>619</v>
      </c>
      <c r="L21" s="102" t="s">
        <v>682</v>
      </c>
      <c r="M21" s="1" t="s">
        <v>607</v>
      </c>
      <c r="N21" s="15">
        <v>10827</v>
      </c>
      <c r="O21" s="2">
        <v>6.35</v>
      </c>
      <c r="P21" s="2">
        <v>68751.45</v>
      </c>
      <c r="Q21" s="104">
        <f t="shared" si="0"/>
        <v>-3305</v>
      </c>
      <c r="R21" s="104" t="e">
        <f>#REF!-O21</f>
        <v>#REF!</v>
      </c>
      <c r="S21" s="104" t="e">
        <f>#REF!-P21</f>
        <v>#REF!</v>
      </c>
    </row>
    <row r="22" spans="1:19" ht="12.75">
      <c r="A22" s="151" t="s">
        <v>645</v>
      </c>
      <c r="B22" s="1" t="s">
        <v>619</v>
      </c>
      <c r="C22" s="102" t="s">
        <v>809</v>
      </c>
      <c r="D22" s="1" t="s">
        <v>607</v>
      </c>
      <c r="E22" s="154">
        <f>'[1]Kościuszki'!E22-'[2]Kościuszki'!E22</f>
        <v>4293</v>
      </c>
      <c r="G22" s="2">
        <f>14.63*10/4</f>
        <v>36.575</v>
      </c>
      <c r="J22" s="1" t="s">
        <v>645</v>
      </c>
      <c r="K22" s="1" t="s">
        <v>619</v>
      </c>
      <c r="L22" s="102" t="s">
        <v>809</v>
      </c>
      <c r="M22" s="1" t="s">
        <v>607</v>
      </c>
      <c r="N22" s="15">
        <v>6545</v>
      </c>
      <c r="O22" s="2">
        <v>14.31</v>
      </c>
      <c r="P22" s="2">
        <v>93658.95</v>
      </c>
      <c r="Q22" s="104">
        <f t="shared" si="0"/>
        <v>-2252</v>
      </c>
      <c r="R22" s="104" t="e">
        <f>#REF!-O22</f>
        <v>#REF!</v>
      </c>
      <c r="S22" s="104" t="e">
        <f>#REF!-P22</f>
        <v>#REF!</v>
      </c>
    </row>
    <row r="23" spans="1:19" ht="12.75">
      <c r="A23" s="151" t="s">
        <v>646</v>
      </c>
      <c r="B23" s="1" t="s">
        <v>619</v>
      </c>
      <c r="C23" s="102" t="s">
        <v>691</v>
      </c>
      <c r="D23" s="1" t="s">
        <v>607</v>
      </c>
      <c r="E23" s="154">
        <f>'[1]Kościuszki'!E23-'[2]Kościuszki'!E23</f>
        <v>447</v>
      </c>
      <c r="G23" s="2">
        <v>2.97</v>
      </c>
      <c r="J23" s="1" t="s">
        <v>646</v>
      </c>
      <c r="K23" s="1" t="s">
        <v>619</v>
      </c>
      <c r="L23" s="102" t="s">
        <v>691</v>
      </c>
      <c r="M23" s="1" t="s">
        <v>607</v>
      </c>
      <c r="N23" s="15">
        <v>462</v>
      </c>
      <c r="O23" s="2">
        <v>3.02</v>
      </c>
      <c r="P23" s="2">
        <v>1395.24</v>
      </c>
      <c r="Q23" s="104">
        <f t="shared" si="0"/>
        <v>-15</v>
      </c>
      <c r="R23" s="104" t="e">
        <f>#REF!-O23</f>
        <v>#REF!</v>
      </c>
      <c r="S23" s="104" t="e">
        <f>#REF!-P23</f>
        <v>#REF!</v>
      </c>
    </row>
    <row r="24" spans="1:19" ht="12.75">
      <c r="A24" s="151" t="s">
        <v>647</v>
      </c>
      <c r="B24" s="1" t="s">
        <v>619</v>
      </c>
      <c r="C24" s="102" t="s">
        <v>692</v>
      </c>
      <c r="D24" s="1" t="s">
        <v>607</v>
      </c>
      <c r="E24" s="154">
        <f>'[1]Kościuszki'!E24-'[2]Kościuszki'!E24</f>
        <v>60</v>
      </c>
      <c r="G24" s="2">
        <v>18.5</v>
      </c>
      <c r="J24" s="1" t="s">
        <v>647</v>
      </c>
      <c r="K24" s="1" t="s">
        <v>619</v>
      </c>
      <c r="L24" s="102" t="s">
        <v>692</v>
      </c>
      <c r="M24" s="1" t="s">
        <v>607</v>
      </c>
      <c r="N24" s="15">
        <v>1045</v>
      </c>
      <c r="O24" s="2">
        <v>15.84</v>
      </c>
      <c r="P24" s="2">
        <v>16552.8</v>
      </c>
      <c r="Q24" s="104">
        <f t="shared" si="0"/>
        <v>-985</v>
      </c>
      <c r="R24" s="104" t="e">
        <f>#REF!-O24</f>
        <v>#REF!</v>
      </c>
      <c r="S24" s="104" t="e">
        <f>#REF!-P24</f>
        <v>#REF!</v>
      </c>
    </row>
    <row r="25" spans="1:19" ht="12.75">
      <c r="A25" s="151" t="s">
        <v>648</v>
      </c>
      <c r="B25" s="1" t="s">
        <v>619</v>
      </c>
      <c r="C25" s="102" t="s">
        <v>811</v>
      </c>
      <c r="D25" s="1" t="s">
        <v>607</v>
      </c>
      <c r="E25" s="154">
        <f>'[1]Kościuszki'!E25-'[2]Kościuszki'!E25</f>
        <v>4800</v>
      </c>
      <c r="G25" s="2"/>
      <c r="J25" s="1" t="s">
        <v>648</v>
      </c>
      <c r="K25" s="1" t="s">
        <v>619</v>
      </c>
      <c r="L25" s="102" t="s">
        <v>811</v>
      </c>
      <c r="M25" s="1" t="s">
        <v>607</v>
      </c>
      <c r="N25" s="15">
        <v>8052</v>
      </c>
      <c r="O25" s="2">
        <v>6.62</v>
      </c>
      <c r="P25" s="2">
        <v>53304.24</v>
      </c>
      <c r="Q25" s="104">
        <f t="shared" si="0"/>
        <v>-3252</v>
      </c>
      <c r="R25" s="104" t="e">
        <f>#REF!-O25</f>
        <v>#REF!</v>
      </c>
      <c r="S25" s="104" t="e">
        <f>#REF!-P25</f>
        <v>#REF!</v>
      </c>
    </row>
    <row r="26" spans="1:19" ht="12.75">
      <c r="A26" s="151" t="s">
        <v>649</v>
      </c>
      <c r="B26" s="1" t="s">
        <v>619</v>
      </c>
      <c r="C26" s="102" t="s">
        <v>690</v>
      </c>
      <c r="D26" s="1" t="s">
        <v>607</v>
      </c>
      <c r="E26" s="154">
        <f>'[1]Kościuszki'!E26-'[2]Kościuszki'!E26</f>
        <v>59</v>
      </c>
      <c r="G26" s="2">
        <v>48.72</v>
      </c>
      <c r="J26" s="1" t="s">
        <v>649</v>
      </c>
      <c r="K26" s="1" t="s">
        <v>619</v>
      </c>
      <c r="L26" s="102" t="s">
        <v>690</v>
      </c>
      <c r="M26" s="1" t="s">
        <v>607</v>
      </c>
      <c r="N26" s="15">
        <v>110</v>
      </c>
      <c r="O26" s="2">
        <v>44.88</v>
      </c>
      <c r="P26" s="2">
        <v>4936.8</v>
      </c>
      <c r="Q26" s="104">
        <f t="shared" si="0"/>
        <v>-51</v>
      </c>
      <c r="R26" s="104" t="e">
        <f>#REF!-O26</f>
        <v>#REF!</v>
      </c>
      <c r="S26" s="104" t="e">
        <f>#REF!-P26</f>
        <v>#REF!</v>
      </c>
    </row>
    <row r="27" spans="1:19" ht="12.75">
      <c r="A27" s="151" t="s">
        <v>650</v>
      </c>
      <c r="B27" s="1" t="s">
        <v>619</v>
      </c>
      <c r="C27" s="102" t="s">
        <v>684</v>
      </c>
      <c r="D27" s="1" t="s">
        <v>606</v>
      </c>
      <c r="E27" s="154">
        <f>'[1]Kościuszki'!E27-'[2]Kościuszki'!E27</f>
        <v>1912</v>
      </c>
      <c r="G27" s="2">
        <v>1.88</v>
      </c>
      <c r="J27" s="1" t="s">
        <v>650</v>
      </c>
      <c r="K27" s="1" t="s">
        <v>619</v>
      </c>
      <c r="L27" s="102" t="s">
        <v>684</v>
      </c>
      <c r="M27" s="1" t="s">
        <v>606</v>
      </c>
      <c r="N27" s="15">
        <v>3047</v>
      </c>
      <c r="O27" s="2">
        <v>1.17</v>
      </c>
      <c r="P27" s="2">
        <v>3564.99</v>
      </c>
      <c r="Q27" s="104">
        <f t="shared" si="0"/>
        <v>-1135</v>
      </c>
      <c r="R27" s="104" t="e">
        <f>#REF!-O27</f>
        <v>#REF!</v>
      </c>
      <c r="S27" s="104" t="e">
        <f>#REF!-P27</f>
        <v>#REF!</v>
      </c>
    </row>
    <row r="28" spans="1:19" ht="12.75">
      <c r="A28" s="151" t="s">
        <v>651</v>
      </c>
      <c r="B28" s="1" t="s">
        <v>619</v>
      </c>
      <c r="C28" s="102" t="s">
        <v>693</v>
      </c>
      <c r="D28" s="1" t="s">
        <v>606</v>
      </c>
      <c r="E28" s="154">
        <f>'[1]Kościuszki'!E28-'[2]Kościuszki'!E28</f>
        <v>1398</v>
      </c>
      <c r="G28" s="2">
        <f>5.94+162.33*0.12</f>
        <v>25.419600000000003</v>
      </c>
      <c r="J28" s="1" t="s">
        <v>651</v>
      </c>
      <c r="K28" s="1" t="s">
        <v>619</v>
      </c>
      <c r="L28" s="102" t="s">
        <v>693</v>
      </c>
      <c r="M28" s="1" t="s">
        <v>606</v>
      </c>
      <c r="N28" s="15">
        <v>2321</v>
      </c>
      <c r="O28" s="2">
        <v>6.15</v>
      </c>
      <c r="P28" s="2">
        <v>14274.15</v>
      </c>
      <c r="Q28" s="104">
        <f t="shared" si="0"/>
        <v>-923</v>
      </c>
      <c r="R28" s="104" t="e">
        <f>#REF!-O28</f>
        <v>#REF!</v>
      </c>
      <c r="S28" s="104" t="e">
        <f>#REF!-P28</f>
        <v>#REF!</v>
      </c>
    </row>
    <row r="29" spans="1:19" ht="12.75">
      <c r="A29" s="151" t="s">
        <v>652</v>
      </c>
      <c r="B29" s="1" t="s">
        <v>619</v>
      </c>
      <c r="C29" s="102" t="s">
        <v>813</v>
      </c>
      <c r="D29" s="1" t="s">
        <v>638</v>
      </c>
      <c r="E29" s="154">
        <f>'[1]Kościuszki'!E29-'[2]Kościuszki'!E29</f>
        <v>6</v>
      </c>
      <c r="G29" s="2"/>
      <c r="J29" s="1" t="s">
        <v>652</v>
      </c>
      <c r="K29" s="1" t="s">
        <v>619</v>
      </c>
      <c r="L29" s="102" t="s">
        <v>813</v>
      </c>
      <c r="M29" s="1" t="s">
        <v>638</v>
      </c>
      <c r="N29" s="105">
        <v>10</v>
      </c>
      <c r="O29" s="2">
        <v>240.05</v>
      </c>
      <c r="P29" s="2">
        <v>2400.5</v>
      </c>
      <c r="Q29" s="104">
        <f t="shared" si="0"/>
        <v>-4</v>
      </c>
      <c r="R29" s="104" t="e">
        <f>#REF!-O29</f>
        <v>#REF!</v>
      </c>
      <c r="S29" s="104" t="e">
        <f>#REF!-P29</f>
        <v>#REF!</v>
      </c>
    </row>
    <row r="30" spans="1:19" ht="12.75">
      <c r="A30" s="151" t="s">
        <v>653</v>
      </c>
      <c r="B30" s="1" t="s">
        <v>619</v>
      </c>
      <c r="C30" s="102" t="s">
        <v>659</v>
      </c>
      <c r="D30" s="1" t="s">
        <v>638</v>
      </c>
      <c r="E30" s="154">
        <f>'[1]Kościuszki'!E30-'[2]Kościuszki'!E30</f>
        <v>1</v>
      </c>
      <c r="G30" s="2">
        <v>158.54</v>
      </c>
      <c r="J30" s="1" t="s">
        <v>653</v>
      </c>
      <c r="K30" s="1" t="s">
        <v>619</v>
      </c>
      <c r="L30" s="102" t="s">
        <v>659</v>
      </c>
      <c r="M30" s="1" t="s">
        <v>638</v>
      </c>
      <c r="N30" s="105">
        <v>3</v>
      </c>
      <c r="O30" s="2">
        <v>160.54</v>
      </c>
      <c r="P30" s="2">
        <v>481.62</v>
      </c>
      <c r="Q30" s="104">
        <f t="shared" si="0"/>
        <v>-2</v>
      </c>
      <c r="R30" s="104" t="e">
        <f>#REF!-O30</f>
        <v>#REF!</v>
      </c>
      <c r="S30" s="104" t="e">
        <f>#REF!-P30</f>
        <v>#REF!</v>
      </c>
    </row>
    <row r="31" spans="1:19" ht="12.75">
      <c r="A31" s="151" t="s">
        <v>654</v>
      </c>
      <c r="B31" s="1" t="s">
        <v>619</v>
      </c>
      <c r="C31" s="102" t="s">
        <v>660</v>
      </c>
      <c r="D31" s="1" t="s">
        <v>638</v>
      </c>
      <c r="E31" s="154">
        <f>'[1]Kościuszki'!E31-'[2]Kościuszki'!E31</f>
        <v>3</v>
      </c>
      <c r="G31" s="2">
        <v>427.37</v>
      </c>
      <c r="J31" s="1" t="s">
        <v>654</v>
      </c>
      <c r="K31" s="1" t="s">
        <v>619</v>
      </c>
      <c r="L31" s="102" t="s">
        <v>660</v>
      </c>
      <c r="M31" s="1" t="s">
        <v>638</v>
      </c>
      <c r="N31" s="105">
        <v>5</v>
      </c>
      <c r="O31" s="2">
        <v>432.55</v>
      </c>
      <c r="P31" s="2">
        <v>2162.75</v>
      </c>
      <c r="Q31" s="104">
        <f t="shared" si="0"/>
        <v>-2</v>
      </c>
      <c r="R31" s="104" t="e">
        <f>#REF!-O31</f>
        <v>#REF!</v>
      </c>
      <c r="S31" s="104" t="e">
        <f>#REF!-P31</f>
        <v>#REF!</v>
      </c>
    </row>
    <row r="32" spans="1:19" ht="12.75">
      <c r="A32" s="151" t="s">
        <v>655</v>
      </c>
      <c r="B32" s="1" t="s">
        <v>619</v>
      </c>
      <c r="C32" s="102" t="s">
        <v>642</v>
      </c>
      <c r="D32" s="1" t="s">
        <v>638</v>
      </c>
      <c r="E32" s="154">
        <f>'[1]Kościuszki'!E32-'[2]Kościuszki'!E32</f>
        <v>3</v>
      </c>
      <c r="G32" s="2">
        <v>329.91</v>
      </c>
      <c r="J32" s="1" t="s">
        <v>655</v>
      </c>
      <c r="K32" s="1" t="s">
        <v>619</v>
      </c>
      <c r="L32" s="102" t="s">
        <v>642</v>
      </c>
      <c r="M32" s="1" t="s">
        <v>638</v>
      </c>
      <c r="N32" s="105">
        <v>5</v>
      </c>
      <c r="O32" s="2">
        <v>333.89</v>
      </c>
      <c r="P32" s="2">
        <v>1669.45</v>
      </c>
      <c r="Q32" s="104">
        <f t="shared" si="0"/>
        <v>-2</v>
      </c>
      <c r="R32" s="104" t="e">
        <f>#REF!-O32</f>
        <v>#REF!</v>
      </c>
      <c r="S32" s="104" t="e">
        <f>#REF!-P32</f>
        <v>#REF!</v>
      </c>
    </row>
    <row r="33" spans="1:19" ht="24">
      <c r="A33" s="151" t="s">
        <v>656</v>
      </c>
      <c r="B33" s="1" t="s">
        <v>619</v>
      </c>
      <c r="C33" s="102" t="s">
        <v>685</v>
      </c>
      <c r="D33" s="1" t="s">
        <v>606</v>
      </c>
      <c r="E33" s="154">
        <f>'[1]Kościuszki'!E33-'[2]Kościuszki'!E33</f>
        <v>54</v>
      </c>
      <c r="G33" s="2">
        <v>150</v>
      </c>
      <c r="J33" s="1" t="s">
        <v>656</v>
      </c>
      <c r="K33" s="1" t="s">
        <v>619</v>
      </c>
      <c r="L33" s="102" t="s">
        <v>685</v>
      </c>
      <c r="M33" s="1" t="s">
        <v>606</v>
      </c>
      <c r="N33" s="105">
        <v>90</v>
      </c>
      <c r="O33" s="2">
        <v>100</v>
      </c>
      <c r="P33" s="2">
        <v>9000</v>
      </c>
      <c r="Q33" s="104">
        <f t="shared" si="0"/>
        <v>-36</v>
      </c>
      <c r="R33" s="104" t="e">
        <f>#REF!-O33</f>
        <v>#REF!</v>
      </c>
      <c r="S33" s="104" t="e">
        <f>#REF!-P33</f>
        <v>#REF!</v>
      </c>
    </row>
    <row r="34" spans="1:19" ht="12.75">
      <c r="A34" s="151" t="s">
        <v>657</v>
      </c>
      <c r="B34" s="1" t="s">
        <v>619</v>
      </c>
      <c r="C34" s="102" t="s">
        <v>812</v>
      </c>
      <c r="D34" s="1" t="s">
        <v>606</v>
      </c>
      <c r="E34" s="154">
        <f>'[1]Kościuszki'!E34-'[2]Kościuszki'!E34</f>
        <v>98</v>
      </c>
      <c r="G34" s="2"/>
      <c r="J34" s="1" t="s">
        <v>657</v>
      </c>
      <c r="K34" s="1" t="s">
        <v>619</v>
      </c>
      <c r="L34" s="102" t="s">
        <v>812</v>
      </c>
      <c r="M34" s="1" t="s">
        <v>606</v>
      </c>
      <c r="N34" s="105">
        <v>98</v>
      </c>
      <c r="O34" s="2">
        <v>115.49</v>
      </c>
      <c r="P34" s="2">
        <v>11318.02</v>
      </c>
      <c r="Q34" s="104">
        <f t="shared" si="0"/>
        <v>0</v>
      </c>
      <c r="R34" s="104" t="e">
        <f>#REF!-O34</f>
        <v>#REF!</v>
      </c>
      <c r="S34" s="104" t="e">
        <f>#REF!-P34</f>
        <v>#REF!</v>
      </c>
    </row>
    <row r="35" spans="1:19" ht="12.75">
      <c r="A35" s="151" t="s">
        <v>658</v>
      </c>
      <c r="B35" s="1" t="s">
        <v>619</v>
      </c>
      <c r="C35" s="102" t="s">
        <v>490</v>
      </c>
      <c r="D35" s="1" t="s">
        <v>606</v>
      </c>
      <c r="E35" s="154">
        <f>'[1]Kościuszki'!E35-'[2]Kościuszki'!E35</f>
        <v>68</v>
      </c>
      <c r="G35" s="2"/>
      <c r="J35" s="1" t="s">
        <v>658</v>
      </c>
      <c r="K35" s="1" t="s">
        <v>619</v>
      </c>
      <c r="L35" s="102" t="s">
        <v>490</v>
      </c>
      <c r="M35" s="1" t="s">
        <v>606</v>
      </c>
      <c r="N35" s="105">
        <v>122</v>
      </c>
      <c r="O35" s="2">
        <v>60.84</v>
      </c>
      <c r="P35" s="2">
        <v>7422.48</v>
      </c>
      <c r="Q35" s="104">
        <f t="shared" si="0"/>
        <v>-54</v>
      </c>
      <c r="R35" s="104" t="e">
        <f>#REF!-O35</f>
        <v>#REF!</v>
      </c>
      <c r="S35" s="104" t="e">
        <f>#REF!-P35</f>
        <v>#REF!</v>
      </c>
    </row>
    <row r="36" spans="1:19" ht="12.75">
      <c r="A36" s="151" t="s">
        <v>580</v>
      </c>
      <c r="B36" s="1" t="s">
        <v>619</v>
      </c>
      <c r="C36" s="102" t="s">
        <v>578</v>
      </c>
      <c r="D36" s="1" t="s">
        <v>638</v>
      </c>
      <c r="E36" s="154">
        <f>'[1]Kościuszki'!E36-'[2]Kościuszki'!E36</f>
        <v>54</v>
      </c>
      <c r="G36" s="2">
        <v>10.45</v>
      </c>
      <c r="J36" s="1" t="s">
        <v>580</v>
      </c>
      <c r="K36" s="1" t="s">
        <v>619</v>
      </c>
      <c r="L36" s="102" t="s">
        <v>578</v>
      </c>
      <c r="M36" s="1" t="s">
        <v>638</v>
      </c>
      <c r="N36" s="105">
        <v>100</v>
      </c>
      <c r="O36" s="2">
        <v>10.63</v>
      </c>
      <c r="P36" s="2">
        <v>1063</v>
      </c>
      <c r="Q36" s="104">
        <f t="shared" si="0"/>
        <v>-46</v>
      </c>
      <c r="R36" s="104" t="e">
        <f>#REF!-O36</f>
        <v>#REF!</v>
      </c>
      <c r="S36" s="104" t="e">
        <f>#REF!-P36</f>
        <v>#REF!</v>
      </c>
    </row>
    <row r="37" spans="1:19" ht="12.75">
      <c r="A37" s="151" t="s">
        <v>491</v>
      </c>
      <c r="B37" s="1" t="s">
        <v>619</v>
      </c>
      <c r="C37" s="102" t="s">
        <v>579</v>
      </c>
      <c r="D37" s="1" t="s">
        <v>638</v>
      </c>
      <c r="E37" s="154">
        <f>'[1]Kościuszki'!E37-'[2]Kościuszki'!E37</f>
        <v>69</v>
      </c>
      <c r="G37" s="2">
        <v>19.52</v>
      </c>
      <c r="J37" s="1" t="s">
        <v>491</v>
      </c>
      <c r="K37" s="1" t="s">
        <v>619</v>
      </c>
      <c r="L37" s="102" t="s">
        <v>579</v>
      </c>
      <c r="M37" s="1" t="s">
        <v>638</v>
      </c>
      <c r="N37" s="105">
        <v>128</v>
      </c>
      <c r="O37" s="2">
        <v>15.98</v>
      </c>
      <c r="P37" s="2">
        <v>2045.44</v>
      </c>
      <c r="Q37" s="104">
        <f t="shared" si="0"/>
        <v>-59</v>
      </c>
      <c r="R37" s="104" t="e">
        <f>#REF!-O37</f>
        <v>#REF!</v>
      </c>
      <c r="S37" s="104" t="e">
        <f>#REF!-P37</f>
        <v>#REF!</v>
      </c>
    </row>
    <row r="38" spans="1:19" ht="12.75">
      <c r="A38" s="151" t="s">
        <v>376</v>
      </c>
      <c r="B38" s="1" t="s">
        <v>619</v>
      </c>
      <c r="C38" s="102" t="s">
        <v>377</v>
      </c>
      <c r="D38" s="1" t="s">
        <v>544</v>
      </c>
      <c r="E38" s="154">
        <f>'[1]Kościuszki'!E38-'[2]Kościuszki'!E38</f>
        <v>1</v>
      </c>
      <c r="G38" s="114"/>
      <c r="Q38" s="104">
        <f t="shared" si="0"/>
        <v>1</v>
      </c>
      <c r="R38" s="104" t="e">
        <f>#REF!-O38</f>
        <v>#REF!</v>
      </c>
      <c r="S38" s="104" t="e">
        <f>#REF!-P38</f>
        <v>#REF!</v>
      </c>
    </row>
    <row r="39" spans="1:19" ht="12.75">
      <c r="A39" s="332" t="s">
        <v>668</v>
      </c>
      <c r="B39" s="336" t="s">
        <v>572</v>
      </c>
      <c r="C39" s="334" t="s">
        <v>573</v>
      </c>
      <c r="D39" s="334"/>
      <c r="E39" s="335"/>
      <c r="G39" s="12"/>
      <c r="J39" s="289" t="s">
        <v>668</v>
      </c>
      <c r="K39" s="289" t="s">
        <v>572</v>
      </c>
      <c r="L39" s="303" t="s">
        <v>573</v>
      </c>
      <c r="M39" s="304"/>
      <c r="N39" s="304"/>
      <c r="O39" s="304"/>
      <c r="P39" s="305"/>
      <c r="Q39" s="104">
        <f t="shared" si="0"/>
        <v>0</v>
      </c>
      <c r="R39" s="104" t="e">
        <f>#REF!-O39</f>
        <v>#REF!</v>
      </c>
      <c r="S39" s="104" t="e">
        <f>#REF!-P39</f>
        <v>#REF!</v>
      </c>
    </row>
    <row r="40" spans="1:19" ht="12.75">
      <c r="A40" s="332"/>
      <c r="B40" s="336"/>
      <c r="C40" s="8" t="s">
        <v>574</v>
      </c>
      <c r="D40" s="106" t="s">
        <v>625</v>
      </c>
      <c r="E40" s="153">
        <v>1</v>
      </c>
      <c r="G40" s="2" t="e">
        <f>'Kolizje elektryczne'!#REF!</f>
        <v>#REF!</v>
      </c>
      <c r="J40" s="290"/>
      <c r="K40" s="290"/>
      <c r="L40" s="8" t="s">
        <v>574</v>
      </c>
      <c r="M40" s="106" t="s">
        <v>625</v>
      </c>
      <c r="N40" s="105">
        <v>1</v>
      </c>
      <c r="O40" s="2">
        <v>52396.95985</v>
      </c>
      <c r="P40" s="2">
        <v>52396.96</v>
      </c>
      <c r="Q40" s="104">
        <f t="shared" si="0"/>
        <v>0</v>
      </c>
      <c r="R40" s="104" t="e">
        <f>#REF!-O40</f>
        <v>#REF!</v>
      </c>
      <c r="S40" s="104" t="e">
        <f>#REF!-P40</f>
        <v>#REF!</v>
      </c>
    </row>
    <row r="41" spans="1:19" ht="12.75">
      <c r="A41" s="332" t="s">
        <v>669</v>
      </c>
      <c r="B41" s="336" t="s">
        <v>575</v>
      </c>
      <c r="C41" s="312" t="s">
        <v>576</v>
      </c>
      <c r="D41" s="313"/>
      <c r="E41" s="350"/>
      <c r="G41" s="12"/>
      <c r="J41" s="289" t="s">
        <v>669</v>
      </c>
      <c r="K41" s="289" t="s">
        <v>575</v>
      </c>
      <c r="L41" s="312" t="s">
        <v>576</v>
      </c>
      <c r="M41" s="313"/>
      <c r="N41" s="313"/>
      <c r="O41" s="313"/>
      <c r="P41" s="314"/>
      <c r="Q41" s="104">
        <f t="shared" si="0"/>
        <v>0</v>
      </c>
      <c r="R41" s="104" t="e">
        <f>#REF!-O41</f>
        <v>#REF!</v>
      </c>
      <c r="S41" s="104" t="e">
        <f>#REF!-P41</f>
        <v>#REF!</v>
      </c>
    </row>
    <row r="42" spans="1:19" ht="12.75">
      <c r="A42" s="332"/>
      <c r="B42" s="336"/>
      <c r="C42" s="8" t="s">
        <v>574</v>
      </c>
      <c r="D42" s="106" t="s">
        <v>625</v>
      </c>
      <c r="E42" s="153">
        <v>1</v>
      </c>
      <c r="G42" s="2" t="e">
        <f>Telekomunikacja!#REF!</f>
        <v>#REF!</v>
      </c>
      <c r="J42" s="290"/>
      <c r="K42" s="290"/>
      <c r="L42" s="8" t="s">
        <v>574</v>
      </c>
      <c r="M42" s="106" t="s">
        <v>625</v>
      </c>
      <c r="N42" s="105">
        <v>1</v>
      </c>
      <c r="O42" s="2">
        <v>779073.7600000005</v>
      </c>
      <c r="P42" s="2">
        <v>779073.76</v>
      </c>
      <c r="Q42" s="104">
        <f t="shared" si="0"/>
        <v>0</v>
      </c>
      <c r="R42" s="104" t="e">
        <f>#REF!-O42</f>
        <v>#REF!</v>
      </c>
      <c r="S42" s="104" t="e">
        <f>#REF!-P42</f>
        <v>#REF!</v>
      </c>
    </row>
    <row r="43" spans="1:19" s="110" customFormat="1" ht="12.75">
      <c r="A43" s="332" t="s">
        <v>670</v>
      </c>
      <c r="B43" s="336" t="s">
        <v>233</v>
      </c>
      <c r="C43" s="312" t="s">
        <v>234</v>
      </c>
      <c r="D43" s="313"/>
      <c r="E43" s="350"/>
      <c r="F43" s="109"/>
      <c r="J43" s="289" t="s">
        <v>670</v>
      </c>
      <c r="K43" s="289" t="s">
        <v>233</v>
      </c>
      <c r="L43" s="312" t="s">
        <v>234</v>
      </c>
      <c r="M43" s="313"/>
      <c r="N43" s="313"/>
      <c r="O43" s="313"/>
      <c r="P43" s="314"/>
      <c r="Q43" s="104">
        <f t="shared" si="0"/>
        <v>0</v>
      </c>
      <c r="R43" s="104" t="e">
        <f>#REF!-O43</f>
        <v>#REF!</v>
      </c>
      <c r="S43" s="104" t="e">
        <f>#REF!-P43</f>
        <v>#REF!</v>
      </c>
    </row>
    <row r="44" spans="1:19" s="110" customFormat="1" ht="12.75">
      <c r="A44" s="332"/>
      <c r="B44" s="336"/>
      <c r="C44" s="8" t="s">
        <v>574</v>
      </c>
      <c r="D44" s="106" t="s">
        <v>625</v>
      </c>
      <c r="E44" s="153">
        <v>1</v>
      </c>
      <c r="F44" s="109"/>
      <c r="G44" s="2" t="e">
        <f>#REF!</f>
        <v>#REF!</v>
      </c>
      <c r="J44" s="290"/>
      <c r="K44" s="290"/>
      <c r="L44" s="8" t="s">
        <v>574</v>
      </c>
      <c r="M44" s="106" t="s">
        <v>625</v>
      </c>
      <c r="N44" s="105">
        <v>1</v>
      </c>
      <c r="O44" s="2">
        <v>294340.67</v>
      </c>
      <c r="P44" s="2">
        <v>294340.67</v>
      </c>
      <c r="Q44" s="104">
        <f aca="true" t="shared" si="1" ref="Q44:Q75">E44-N44</f>
        <v>0</v>
      </c>
      <c r="R44" s="104" t="e">
        <f>#REF!-O44</f>
        <v>#REF!</v>
      </c>
      <c r="S44" s="104" t="e">
        <f>#REF!-P44</f>
        <v>#REF!</v>
      </c>
    </row>
    <row r="45" spans="1:19" ht="12.75">
      <c r="A45" s="151"/>
      <c r="B45" s="5" t="s">
        <v>570</v>
      </c>
      <c r="C45" s="294" t="s">
        <v>571</v>
      </c>
      <c r="D45" s="295"/>
      <c r="E45" s="351"/>
      <c r="G45" s="12"/>
      <c r="J45" s="1"/>
      <c r="K45" s="5" t="s">
        <v>570</v>
      </c>
      <c r="L45" s="294" t="s">
        <v>571</v>
      </c>
      <c r="M45" s="295"/>
      <c r="N45" s="295"/>
      <c r="O45" s="295"/>
      <c r="P45" s="296"/>
      <c r="Q45" s="104">
        <f t="shared" si="1"/>
        <v>0</v>
      </c>
      <c r="R45" s="104" t="e">
        <f>#REF!-O45</f>
        <v>#REF!</v>
      </c>
      <c r="S45" s="104" t="e">
        <f>#REF!-P45</f>
        <v>#REF!</v>
      </c>
    </row>
    <row r="46" spans="1:19" ht="12.75">
      <c r="A46" s="151" t="s">
        <v>671</v>
      </c>
      <c r="B46" s="1" t="s">
        <v>470</v>
      </c>
      <c r="C46" s="303" t="s">
        <v>469</v>
      </c>
      <c r="D46" s="304"/>
      <c r="E46" s="342"/>
      <c r="G46" s="111"/>
      <c r="J46" s="1" t="s">
        <v>671</v>
      </c>
      <c r="K46" s="1" t="s">
        <v>470</v>
      </c>
      <c r="L46" s="303" t="s">
        <v>469</v>
      </c>
      <c r="M46" s="304"/>
      <c r="N46" s="304"/>
      <c r="O46" s="304"/>
      <c r="P46" s="305"/>
      <c r="Q46" s="104">
        <f t="shared" si="1"/>
        <v>0</v>
      </c>
      <c r="R46" s="104" t="e">
        <f>#REF!-O46</f>
        <v>#REF!</v>
      </c>
      <c r="S46" s="104" t="e">
        <f>#REF!-P46</f>
        <v>#REF!</v>
      </c>
    </row>
    <row r="47" spans="1:19" ht="48">
      <c r="A47" s="151" t="s">
        <v>889</v>
      </c>
      <c r="B47" s="1" t="s">
        <v>619</v>
      </c>
      <c r="C47" s="3" t="s">
        <v>884</v>
      </c>
      <c r="D47" s="7" t="s">
        <v>607</v>
      </c>
      <c r="E47" s="154">
        <f>'[1]Kościuszki'!E47-'[2]Kościuszki'!E47</f>
        <v>3295</v>
      </c>
      <c r="G47" s="111"/>
      <c r="J47" s="1" t="s">
        <v>495</v>
      </c>
      <c r="K47" s="1" t="s">
        <v>619</v>
      </c>
      <c r="L47" s="3" t="s">
        <v>378</v>
      </c>
      <c r="M47" s="7" t="s">
        <v>607</v>
      </c>
      <c r="N47" s="115">
        <v>8970</v>
      </c>
      <c r="O47" s="2">
        <v>2.1</v>
      </c>
      <c r="P47" s="2">
        <v>18837</v>
      </c>
      <c r="Q47" s="104">
        <f t="shared" si="1"/>
        <v>-5675</v>
      </c>
      <c r="R47" s="104" t="e">
        <f>#REF!-O47</f>
        <v>#REF!</v>
      </c>
      <c r="S47" s="104" t="e">
        <f>#REF!-P47</f>
        <v>#REF!</v>
      </c>
    </row>
    <row r="48" spans="1:19" ht="24" hidden="1" outlineLevel="1">
      <c r="A48" s="151" t="s">
        <v>496</v>
      </c>
      <c r="B48" s="1" t="s">
        <v>619</v>
      </c>
      <c r="C48" s="3" t="s">
        <v>198</v>
      </c>
      <c r="D48" s="7" t="s">
        <v>607</v>
      </c>
      <c r="E48" s="154">
        <f>'[1]Kościuszki'!E48-'[2]Kościuszki'!E48</f>
        <v>0</v>
      </c>
      <c r="G48" s="111"/>
      <c r="J48" s="1" t="s">
        <v>496</v>
      </c>
      <c r="K48" s="1" t="s">
        <v>619</v>
      </c>
      <c r="L48" s="3" t="s">
        <v>199</v>
      </c>
      <c r="M48" s="7" t="s">
        <v>607</v>
      </c>
      <c r="N48" s="115">
        <v>1710</v>
      </c>
      <c r="O48" s="2">
        <v>11.13</v>
      </c>
      <c r="P48" s="2">
        <v>19032.3</v>
      </c>
      <c r="Q48" s="104">
        <f t="shared" si="1"/>
        <v>-1710</v>
      </c>
      <c r="R48" s="104" t="e">
        <f>#REF!-O48</f>
        <v>#REF!</v>
      </c>
      <c r="S48" s="104" t="e">
        <f>#REF!-P48</f>
        <v>#REF!</v>
      </c>
    </row>
    <row r="49" spans="1:19" ht="36" collapsed="1">
      <c r="A49" s="151" t="s">
        <v>890</v>
      </c>
      <c r="B49" s="1" t="s">
        <v>619</v>
      </c>
      <c r="C49" s="3" t="s">
        <v>885</v>
      </c>
      <c r="D49" s="7" t="s">
        <v>607</v>
      </c>
      <c r="E49" s="154">
        <f>'[1]Kościuszki'!E49-'[2]Kościuszki'!E49</f>
        <v>1100</v>
      </c>
      <c r="G49" s="111"/>
      <c r="J49" s="1" t="s">
        <v>495</v>
      </c>
      <c r="K49" s="1" t="s">
        <v>619</v>
      </c>
      <c r="L49" s="3" t="s">
        <v>379</v>
      </c>
      <c r="M49" s="7" t="s">
        <v>607</v>
      </c>
      <c r="N49" s="115">
        <v>3190</v>
      </c>
      <c r="O49" s="2">
        <v>11.13</v>
      </c>
      <c r="P49" s="2">
        <v>35504.7</v>
      </c>
      <c r="Q49" s="104">
        <f t="shared" si="1"/>
        <v>-2090</v>
      </c>
      <c r="R49" s="104" t="e">
        <f>#REF!-O49</f>
        <v>#REF!</v>
      </c>
      <c r="S49" s="104" t="e">
        <f>#REF!-P49</f>
        <v>#REF!</v>
      </c>
    </row>
    <row r="50" spans="1:19" ht="24">
      <c r="A50" s="151" t="s">
        <v>891</v>
      </c>
      <c r="B50" s="1" t="s">
        <v>619</v>
      </c>
      <c r="C50" s="3" t="s">
        <v>200</v>
      </c>
      <c r="D50" s="7" t="s">
        <v>607</v>
      </c>
      <c r="E50" s="154">
        <f>'[1]Kościuszki'!E50-'[2]Kościuszki'!E50</f>
        <v>1350</v>
      </c>
      <c r="G50" s="111"/>
      <c r="J50" s="1" t="s">
        <v>496</v>
      </c>
      <c r="K50" s="1" t="s">
        <v>619</v>
      </c>
      <c r="L50" s="3" t="s">
        <v>200</v>
      </c>
      <c r="M50" s="7" t="s">
        <v>607</v>
      </c>
      <c r="N50" s="115">
        <v>2370</v>
      </c>
      <c r="O50" s="2">
        <v>22.26</v>
      </c>
      <c r="P50" s="2">
        <v>52756.2</v>
      </c>
      <c r="Q50" s="104">
        <f t="shared" si="1"/>
        <v>-1020</v>
      </c>
      <c r="R50" s="104" t="e">
        <f>#REF!-O50</f>
        <v>#REF!</v>
      </c>
      <c r="S50" s="104" t="e">
        <f>#REF!-P50</f>
        <v>#REF!</v>
      </c>
    </row>
    <row r="51" spans="1:19" ht="36">
      <c r="A51" s="151" t="s">
        <v>892</v>
      </c>
      <c r="B51" s="1" t="s">
        <v>619</v>
      </c>
      <c r="C51" s="3" t="s">
        <v>886</v>
      </c>
      <c r="D51" s="7" t="s">
        <v>607</v>
      </c>
      <c r="E51" s="154">
        <f>'[1]Kościuszki'!E51-'[2]Kościuszki'!E51</f>
        <v>845</v>
      </c>
      <c r="G51" s="111"/>
      <c r="J51" s="1" t="s">
        <v>495</v>
      </c>
      <c r="K51" s="1" t="s">
        <v>619</v>
      </c>
      <c r="L51" s="3" t="s">
        <v>380</v>
      </c>
      <c r="M51" s="7" t="s">
        <v>607</v>
      </c>
      <c r="N51" s="115">
        <v>1700</v>
      </c>
      <c r="O51" s="2">
        <v>22.26</v>
      </c>
      <c r="P51" s="2">
        <v>37842</v>
      </c>
      <c r="Q51" s="104">
        <f t="shared" si="1"/>
        <v>-855</v>
      </c>
      <c r="R51" s="104" t="e">
        <f>#REF!-O51</f>
        <v>#REF!</v>
      </c>
      <c r="S51" s="104" t="e">
        <f>#REF!-P51</f>
        <v>#REF!</v>
      </c>
    </row>
    <row r="52" spans="1:19" ht="24" hidden="1" outlineLevel="1">
      <c r="A52" s="151" t="s">
        <v>496</v>
      </c>
      <c r="B52" s="1" t="s">
        <v>619</v>
      </c>
      <c r="C52" s="3" t="s">
        <v>201</v>
      </c>
      <c r="D52" s="7" t="s">
        <v>607</v>
      </c>
      <c r="E52" s="154">
        <f>'[1]Kościuszki'!E52-'[2]Kościuszki'!E52</f>
        <v>0</v>
      </c>
      <c r="G52" s="111"/>
      <c r="J52" s="1" t="s">
        <v>496</v>
      </c>
      <c r="K52" s="1" t="s">
        <v>619</v>
      </c>
      <c r="L52" s="3" t="s">
        <v>202</v>
      </c>
      <c r="M52" s="7" t="s">
        <v>607</v>
      </c>
      <c r="N52" s="115">
        <v>1710</v>
      </c>
      <c r="O52" s="2">
        <v>50.57</v>
      </c>
      <c r="P52" s="2">
        <v>86474.7</v>
      </c>
      <c r="Q52" s="104">
        <f t="shared" si="1"/>
        <v>-1710</v>
      </c>
      <c r="R52" s="104" t="e">
        <f>#REF!-O52</f>
        <v>#REF!</v>
      </c>
      <c r="S52" s="104" t="e">
        <f>#REF!-P52</f>
        <v>#REF!</v>
      </c>
    </row>
    <row r="53" spans="1:19" ht="36" collapsed="1">
      <c r="A53" s="151" t="s">
        <v>893</v>
      </c>
      <c r="B53" s="1" t="s">
        <v>619</v>
      </c>
      <c r="C53" s="3" t="s">
        <v>887</v>
      </c>
      <c r="D53" s="7" t="s">
        <v>607</v>
      </c>
      <c r="E53" s="154">
        <f>'[1]Kościuszki'!E53-'[2]Kościuszki'!E53</f>
        <v>1100</v>
      </c>
      <c r="G53" s="111"/>
      <c r="J53" s="1" t="s">
        <v>495</v>
      </c>
      <c r="K53" s="1" t="s">
        <v>619</v>
      </c>
      <c r="L53" s="3" t="s">
        <v>381</v>
      </c>
      <c r="M53" s="7" t="s">
        <v>607</v>
      </c>
      <c r="N53" s="115">
        <v>3190</v>
      </c>
      <c r="O53" s="2">
        <v>40.81</v>
      </c>
      <c r="P53" s="2">
        <v>130183.9</v>
      </c>
      <c r="Q53" s="104">
        <f t="shared" si="1"/>
        <v>-2090</v>
      </c>
      <c r="R53" s="104" t="e">
        <f>#REF!-O53</f>
        <v>#REF!</v>
      </c>
      <c r="S53" s="104" t="e">
        <f>#REF!-P53</f>
        <v>#REF!</v>
      </c>
    </row>
    <row r="54" spans="1:19" ht="24">
      <c r="A54" s="151" t="s">
        <v>894</v>
      </c>
      <c r="B54" s="1" t="s">
        <v>619</v>
      </c>
      <c r="C54" s="3" t="s">
        <v>203</v>
      </c>
      <c r="D54" s="7" t="s">
        <v>607</v>
      </c>
      <c r="E54" s="154">
        <f>'[1]Kościuszki'!E54-'[2]Kościuszki'!E54</f>
        <v>1350</v>
      </c>
      <c r="G54" s="111"/>
      <c r="J54" s="1" t="s">
        <v>496</v>
      </c>
      <c r="K54" s="1" t="s">
        <v>619</v>
      </c>
      <c r="L54" s="3" t="s">
        <v>203</v>
      </c>
      <c r="M54" s="7" t="s">
        <v>607</v>
      </c>
      <c r="N54" s="115">
        <v>2370</v>
      </c>
      <c r="O54" s="2">
        <v>81.62</v>
      </c>
      <c r="P54" s="2">
        <v>193439.4</v>
      </c>
      <c r="Q54" s="104">
        <f t="shared" si="1"/>
        <v>-1020</v>
      </c>
      <c r="R54" s="104" t="e">
        <f>#REF!-O54</f>
        <v>#REF!</v>
      </c>
      <c r="S54" s="104" t="e">
        <f>#REF!-P54</f>
        <v>#REF!</v>
      </c>
    </row>
    <row r="55" spans="1:19" ht="36">
      <c r="A55" s="151" t="s">
        <v>895</v>
      </c>
      <c r="B55" s="1" t="s">
        <v>619</v>
      </c>
      <c r="C55" s="3" t="s">
        <v>888</v>
      </c>
      <c r="D55" s="7" t="s">
        <v>607</v>
      </c>
      <c r="E55" s="154">
        <f>'[1]Kościuszki'!E55-'[2]Kościuszki'!E55</f>
        <v>845</v>
      </c>
      <c r="G55" s="111"/>
      <c r="J55" s="1" t="s">
        <v>495</v>
      </c>
      <c r="K55" s="1" t="s">
        <v>619</v>
      </c>
      <c r="L55" s="3" t="s">
        <v>382</v>
      </c>
      <c r="M55" s="7" t="s">
        <v>607</v>
      </c>
      <c r="N55" s="115">
        <v>1700</v>
      </c>
      <c r="O55" s="2">
        <v>81.62</v>
      </c>
      <c r="P55" s="2">
        <v>138754</v>
      </c>
      <c r="Q55" s="104">
        <f t="shared" si="1"/>
        <v>-855</v>
      </c>
      <c r="R55" s="104" t="e">
        <f>#REF!-O55</f>
        <v>#REF!</v>
      </c>
      <c r="S55" s="104" t="e">
        <f>#REF!-P55</f>
        <v>#REF!</v>
      </c>
    </row>
    <row r="56" spans="1:19" ht="12.75">
      <c r="A56" s="151"/>
      <c r="B56" s="5" t="s">
        <v>626</v>
      </c>
      <c r="C56" s="346" t="s">
        <v>627</v>
      </c>
      <c r="D56" s="346"/>
      <c r="E56" s="347"/>
      <c r="G56" s="12"/>
      <c r="J56" s="1"/>
      <c r="K56" s="5" t="s">
        <v>626</v>
      </c>
      <c r="L56" s="294" t="s">
        <v>627</v>
      </c>
      <c r="M56" s="295"/>
      <c r="N56" s="295"/>
      <c r="O56" s="295"/>
      <c r="P56" s="296"/>
      <c r="Q56" s="104">
        <f t="shared" si="1"/>
        <v>0</v>
      </c>
      <c r="R56" s="104" t="e">
        <f>#REF!-O56</f>
        <v>#REF!</v>
      </c>
      <c r="S56" s="104" t="e">
        <f>#REF!-P56</f>
        <v>#REF!</v>
      </c>
    </row>
    <row r="57" spans="1:19" ht="12.75">
      <c r="A57" s="332" t="s">
        <v>751</v>
      </c>
      <c r="B57" s="336" t="s">
        <v>628</v>
      </c>
      <c r="C57" s="334" t="s">
        <v>569</v>
      </c>
      <c r="D57" s="334"/>
      <c r="E57" s="335"/>
      <c r="G57" s="12"/>
      <c r="J57" s="289" t="s">
        <v>751</v>
      </c>
      <c r="K57" s="289" t="s">
        <v>628</v>
      </c>
      <c r="L57" s="303" t="s">
        <v>569</v>
      </c>
      <c r="M57" s="304"/>
      <c r="N57" s="304"/>
      <c r="O57" s="304"/>
      <c r="P57" s="305"/>
      <c r="Q57" s="104">
        <f t="shared" si="1"/>
        <v>0</v>
      </c>
      <c r="R57" s="104" t="e">
        <f>#REF!-O57</f>
        <v>#REF!</v>
      </c>
      <c r="S57" s="104" t="e">
        <f>#REF!-P57</f>
        <v>#REF!</v>
      </c>
    </row>
    <row r="58" spans="1:19" ht="12.75">
      <c r="A58" s="332"/>
      <c r="B58" s="336"/>
      <c r="C58" s="8" t="s">
        <v>574</v>
      </c>
      <c r="D58" s="1" t="s">
        <v>625</v>
      </c>
      <c r="E58" s="155">
        <v>1</v>
      </c>
      <c r="G58" s="2" t="e">
        <f>Kanalizacja!#REF!</f>
        <v>#REF!</v>
      </c>
      <c r="J58" s="290"/>
      <c r="K58" s="290"/>
      <c r="L58" s="8" t="s">
        <v>574</v>
      </c>
      <c r="M58" s="1" t="s">
        <v>625</v>
      </c>
      <c r="N58" s="1">
        <v>1</v>
      </c>
      <c r="O58" s="2">
        <v>2147619.53</v>
      </c>
      <c r="P58" s="2">
        <v>2147619.53</v>
      </c>
      <c r="Q58" s="104">
        <f t="shared" si="1"/>
        <v>0</v>
      </c>
      <c r="R58" s="104" t="e">
        <f>#REF!-O58</f>
        <v>#REF!</v>
      </c>
      <c r="S58" s="104" t="e">
        <f>#REF!-P58</f>
        <v>#REF!</v>
      </c>
    </row>
    <row r="59" spans="1:19" ht="12.75">
      <c r="A59" s="151" t="s">
        <v>612</v>
      </c>
      <c r="B59" s="5" t="s">
        <v>629</v>
      </c>
      <c r="C59" s="346" t="s">
        <v>630</v>
      </c>
      <c r="D59" s="346"/>
      <c r="E59" s="347"/>
      <c r="G59" s="12"/>
      <c r="J59" s="1" t="s">
        <v>612</v>
      </c>
      <c r="K59" s="5" t="s">
        <v>629</v>
      </c>
      <c r="L59" s="294" t="s">
        <v>630</v>
      </c>
      <c r="M59" s="295"/>
      <c r="N59" s="295"/>
      <c r="O59" s="295"/>
      <c r="P59" s="296"/>
      <c r="Q59" s="104">
        <f t="shared" si="1"/>
        <v>0</v>
      </c>
      <c r="R59" s="104" t="e">
        <f>#REF!-O59</f>
        <v>#REF!</v>
      </c>
      <c r="S59" s="104" t="e">
        <f>#REF!-P59</f>
        <v>#REF!</v>
      </c>
    </row>
    <row r="60" spans="1:19" ht="12.75">
      <c r="A60" s="151" t="s">
        <v>497</v>
      </c>
      <c r="B60" s="1" t="s">
        <v>640</v>
      </c>
      <c r="C60" s="330" t="s">
        <v>641</v>
      </c>
      <c r="D60" s="330"/>
      <c r="E60" s="331"/>
      <c r="G60" s="12"/>
      <c r="J60" s="1" t="s">
        <v>497</v>
      </c>
      <c r="K60" s="1" t="s">
        <v>640</v>
      </c>
      <c r="L60" s="291" t="s">
        <v>641</v>
      </c>
      <c r="M60" s="292"/>
      <c r="N60" s="292"/>
      <c r="O60" s="292"/>
      <c r="P60" s="293"/>
      <c r="Q60" s="104">
        <f t="shared" si="1"/>
        <v>0</v>
      </c>
      <c r="R60" s="104" t="e">
        <f>#REF!-O60</f>
        <v>#REF!</v>
      </c>
      <c r="S60" s="104" t="e">
        <f>#REF!-P60</f>
        <v>#REF!</v>
      </c>
    </row>
    <row r="61" spans="1:19" ht="12.75" hidden="1" outlineLevel="1">
      <c r="A61" s="156" t="s">
        <v>752</v>
      </c>
      <c r="B61" s="1" t="s">
        <v>619</v>
      </c>
      <c r="C61" s="22" t="s">
        <v>204</v>
      </c>
      <c r="D61" s="1" t="s">
        <v>607</v>
      </c>
      <c r="E61" s="154">
        <f>'[1]Kościuszki'!E61-'[2]Kościuszki'!E61</f>
        <v>0</v>
      </c>
      <c r="G61" s="23">
        <f>11.23*78/30</f>
        <v>29.198</v>
      </c>
      <c r="J61" s="21" t="s">
        <v>752</v>
      </c>
      <c r="K61" s="1" t="s">
        <v>619</v>
      </c>
      <c r="L61" s="22" t="s">
        <v>204</v>
      </c>
      <c r="M61" s="1" t="s">
        <v>607</v>
      </c>
      <c r="N61" s="112">
        <v>1710</v>
      </c>
      <c r="O61" s="2">
        <v>14.390000000000002</v>
      </c>
      <c r="P61" s="2">
        <v>24606.9</v>
      </c>
      <c r="Q61" s="104">
        <f t="shared" si="1"/>
        <v>-1710</v>
      </c>
      <c r="R61" s="104" t="e">
        <f>#REF!-O61</f>
        <v>#REF!</v>
      </c>
      <c r="S61" s="104" t="e">
        <f>#REF!-P61</f>
        <v>#REF!</v>
      </c>
    </row>
    <row r="62" spans="1:19" ht="12.75" collapsed="1">
      <c r="A62" s="156" t="s">
        <v>752</v>
      </c>
      <c r="B62" s="1" t="s">
        <v>619</v>
      </c>
      <c r="C62" s="22" t="s">
        <v>197</v>
      </c>
      <c r="D62" s="1" t="s">
        <v>607</v>
      </c>
      <c r="E62" s="154">
        <f>'[1]Kościuszki'!E62-'[2]Kościuszki'!E62</f>
        <v>1350</v>
      </c>
      <c r="G62" s="23">
        <f>20.08*78/30</f>
        <v>52.20799999999999</v>
      </c>
      <c r="J62" s="21" t="s">
        <v>498</v>
      </c>
      <c r="K62" s="1" t="s">
        <v>619</v>
      </c>
      <c r="L62" s="22" t="s">
        <v>197</v>
      </c>
      <c r="M62" s="1" t="s">
        <v>607</v>
      </c>
      <c r="N62" s="112">
        <v>2370</v>
      </c>
      <c r="O62" s="2">
        <v>14.120000000000001</v>
      </c>
      <c r="P62" s="2">
        <v>33464.4</v>
      </c>
      <c r="Q62" s="104">
        <f t="shared" si="1"/>
        <v>-1020</v>
      </c>
      <c r="R62" s="104" t="e">
        <f>#REF!-O62</f>
        <v>#REF!</v>
      </c>
      <c r="S62" s="104" t="e">
        <f>#REF!-P62</f>
        <v>#REF!</v>
      </c>
    </row>
    <row r="63" spans="1:19" ht="12.75">
      <c r="A63" s="156" t="s">
        <v>498</v>
      </c>
      <c r="B63" s="1" t="s">
        <v>619</v>
      </c>
      <c r="C63" s="22" t="s">
        <v>459</v>
      </c>
      <c r="D63" s="1" t="s">
        <v>607</v>
      </c>
      <c r="E63" s="154">
        <f>'[1]Kościuszki'!E63-'[2]Kościuszki'!E63</f>
        <v>4070</v>
      </c>
      <c r="G63" s="23">
        <f>20.08*78/30</f>
        <v>52.20799999999999</v>
      </c>
      <c r="J63" s="21" t="s">
        <v>499</v>
      </c>
      <c r="K63" s="1" t="s">
        <v>619</v>
      </c>
      <c r="L63" s="22" t="s">
        <v>459</v>
      </c>
      <c r="M63" s="1" t="s">
        <v>607</v>
      </c>
      <c r="N63" s="112">
        <v>4070</v>
      </c>
      <c r="O63" s="2">
        <v>9.620000000000001</v>
      </c>
      <c r="P63" s="2">
        <v>39153.4</v>
      </c>
      <c r="Q63" s="104">
        <f t="shared" si="1"/>
        <v>0</v>
      </c>
      <c r="R63" s="104" t="e">
        <f>#REF!-O63</f>
        <v>#REF!</v>
      </c>
      <c r="S63" s="104" t="e">
        <f>#REF!-P63</f>
        <v>#REF!</v>
      </c>
    </row>
    <row r="64" spans="1:19" ht="24" hidden="1" outlineLevel="1">
      <c r="A64" s="156" t="s">
        <v>500</v>
      </c>
      <c r="B64" s="1" t="s">
        <v>619</v>
      </c>
      <c r="C64" s="22" t="s">
        <v>205</v>
      </c>
      <c r="D64" s="1" t="s">
        <v>607</v>
      </c>
      <c r="E64" s="154">
        <f>'[1]Kościuszki'!E64-'[2]Kościuszki'!E64</f>
        <v>0</v>
      </c>
      <c r="G64" s="23">
        <f>11.23*78/30</f>
        <v>29.198</v>
      </c>
      <c r="J64" s="21" t="s">
        <v>500</v>
      </c>
      <c r="K64" s="1" t="s">
        <v>619</v>
      </c>
      <c r="L64" s="22" t="s">
        <v>205</v>
      </c>
      <c r="M64" s="1" t="s">
        <v>607</v>
      </c>
      <c r="N64" s="112">
        <v>320</v>
      </c>
      <c r="O64" s="2">
        <v>14.57</v>
      </c>
      <c r="P64" s="2">
        <v>4662.4</v>
      </c>
      <c r="Q64" s="104">
        <f t="shared" si="1"/>
        <v>-320</v>
      </c>
      <c r="R64" s="104" t="e">
        <f>#REF!-O64</f>
        <v>#REF!</v>
      </c>
      <c r="S64" s="104" t="e">
        <f>#REF!-P64</f>
        <v>#REF!</v>
      </c>
    </row>
    <row r="65" spans="1:19" ht="24" collapsed="1">
      <c r="A65" s="156" t="s">
        <v>499</v>
      </c>
      <c r="B65" s="1" t="s">
        <v>619</v>
      </c>
      <c r="C65" s="22" t="s">
        <v>206</v>
      </c>
      <c r="D65" s="1" t="s">
        <v>607</v>
      </c>
      <c r="E65" s="154">
        <f>'[1]Kościuszki'!E65-'[2]Kościuszki'!E65</f>
        <v>845</v>
      </c>
      <c r="G65" s="23">
        <f>20.08*78/30</f>
        <v>52.20799999999999</v>
      </c>
      <c r="J65" s="21" t="s">
        <v>501</v>
      </c>
      <c r="K65" s="1" t="s">
        <v>619</v>
      </c>
      <c r="L65" s="22" t="s">
        <v>206</v>
      </c>
      <c r="M65" s="1" t="s">
        <v>607</v>
      </c>
      <c r="N65" s="112">
        <v>1380</v>
      </c>
      <c r="O65" s="2">
        <v>14.57</v>
      </c>
      <c r="P65" s="2">
        <v>20106.6</v>
      </c>
      <c r="Q65" s="104">
        <f t="shared" si="1"/>
        <v>-535</v>
      </c>
      <c r="R65" s="104" t="e">
        <f>#REF!-O65</f>
        <v>#REF!</v>
      </c>
      <c r="S65" s="104" t="e">
        <f>#REF!-P65</f>
        <v>#REF!</v>
      </c>
    </row>
    <row r="66" spans="1:19" ht="24">
      <c r="A66" s="156" t="s">
        <v>500</v>
      </c>
      <c r="B66" s="1" t="s">
        <v>619</v>
      </c>
      <c r="C66" s="22" t="s">
        <v>461</v>
      </c>
      <c r="D66" s="1" t="s">
        <v>607</v>
      </c>
      <c r="E66" s="154">
        <f>'[1]Kościuszki'!E66-'[2]Kościuszki'!E66</f>
        <v>1030</v>
      </c>
      <c r="G66" s="23">
        <f>20.08*78/30</f>
        <v>52.20799999999999</v>
      </c>
      <c r="J66" s="21" t="s">
        <v>502</v>
      </c>
      <c r="K66" s="1" t="s">
        <v>619</v>
      </c>
      <c r="L66" s="22" t="s">
        <v>461</v>
      </c>
      <c r="M66" s="1" t="s">
        <v>607</v>
      </c>
      <c r="N66" s="112">
        <v>1030</v>
      </c>
      <c r="O66" s="2">
        <v>10.07</v>
      </c>
      <c r="P66" s="2">
        <v>10372.1</v>
      </c>
      <c r="Q66" s="104">
        <f t="shared" si="1"/>
        <v>0</v>
      </c>
      <c r="R66" s="104" t="e">
        <f>#REF!-O66</f>
        <v>#REF!</v>
      </c>
      <c r="S66" s="104" t="e">
        <f>#REF!-P66</f>
        <v>#REF!</v>
      </c>
    </row>
    <row r="67" spans="1:19" ht="24" hidden="1" outlineLevel="1">
      <c r="A67" s="156" t="s">
        <v>503</v>
      </c>
      <c r="B67" s="1" t="s">
        <v>619</v>
      </c>
      <c r="C67" s="22" t="s">
        <v>207</v>
      </c>
      <c r="D67" s="1" t="s">
        <v>607</v>
      </c>
      <c r="E67" s="154">
        <f>'[1]Kościuszki'!E67-'[2]Kościuszki'!E67</f>
        <v>0</v>
      </c>
      <c r="G67" s="23">
        <f>11.23*78/30</f>
        <v>29.198</v>
      </c>
      <c r="J67" s="21" t="s">
        <v>503</v>
      </c>
      <c r="K67" s="1" t="s">
        <v>619</v>
      </c>
      <c r="L67" s="22" t="s">
        <v>207</v>
      </c>
      <c r="M67" s="1" t="s">
        <v>607</v>
      </c>
      <c r="N67" s="112">
        <v>1210</v>
      </c>
      <c r="O67" s="2">
        <v>11.420000000000002</v>
      </c>
      <c r="P67" s="2">
        <v>13818.2</v>
      </c>
      <c r="Q67" s="104">
        <f t="shared" si="1"/>
        <v>-1210</v>
      </c>
      <c r="R67" s="104" t="e">
        <f>#REF!-O67</f>
        <v>#REF!</v>
      </c>
      <c r="S67" s="104" t="e">
        <f>#REF!-P67</f>
        <v>#REF!</v>
      </c>
    </row>
    <row r="68" spans="1:19" ht="24" collapsed="1">
      <c r="A68" s="156" t="s">
        <v>501</v>
      </c>
      <c r="B68" s="1" t="s">
        <v>619</v>
      </c>
      <c r="C68" s="22" t="s">
        <v>208</v>
      </c>
      <c r="D68" s="1" t="s">
        <v>607</v>
      </c>
      <c r="E68" s="154">
        <f>'[1]Kościuszki'!E68-'[2]Kościuszki'!E68</f>
        <v>1100</v>
      </c>
      <c r="G68" s="23">
        <f>20.08*78/30</f>
        <v>52.20799999999999</v>
      </c>
      <c r="J68" s="21" t="s">
        <v>504</v>
      </c>
      <c r="K68" s="1" t="s">
        <v>619</v>
      </c>
      <c r="L68" s="22" t="s">
        <v>208</v>
      </c>
      <c r="M68" s="1" t="s">
        <v>607</v>
      </c>
      <c r="N68" s="112">
        <v>1980</v>
      </c>
      <c r="O68" s="2">
        <v>10.7</v>
      </c>
      <c r="P68" s="2">
        <v>21186</v>
      </c>
      <c r="Q68" s="104">
        <f t="shared" si="1"/>
        <v>-880</v>
      </c>
      <c r="R68" s="104" t="e">
        <f>#REF!-O68</f>
        <v>#REF!</v>
      </c>
      <c r="S68" s="104" t="e">
        <f>#REF!-P68</f>
        <v>#REF!</v>
      </c>
    </row>
    <row r="69" spans="1:19" ht="24">
      <c r="A69" s="156" t="s">
        <v>502</v>
      </c>
      <c r="B69" s="1" t="s">
        <v>619</v>
      </c>
      <c r="C69" s="22" t="s">
        <v>462</v>
      </c>
      <c r="D69" s="1" t="s">
        <v>607</v>
      </c>
      <c r="E69" s="154">
        <f>'[1]Kościuszki'!E69-'[2]Kościuszki'!E69</f>
        <v>2130</v>
      </c>
      <c r="G69" s="23">
        <f>20.08*78/30</f>
        <v>52.20799999999999</v>
      </c>
      <c r="I69" s="128">
        <f>E62+E63+E64+E65+E66</f>
        <v>7295</v>
      </c>
      <c r="J69" s="21" t="s">
        <v>505</v>
      </c>
      <c r="K69" s="1" t="s">
        <v>619</v>
      </c>
      <c r="L69" s="22" t="s">
        <v>462</v>
      </c>
      <c r="M69" s="1" t="s">
        <v>607</v>
      </c>
      <c r="N69" s="112">
        <v>2030</v>
      </c>
      <c r="O69" s="2">
        <v>8.45</v>
      </c>
      <c r="P69" s="2">
        <v>17153.5</v>
      </c>
      <c r="Q69" s="104">
        <f t="shared" si="1"/>
        <v>100</v>
      </c>
      <c r="R69" s="104" t="e">
        <f>#REF!-O69</f>
        <v>#REF!</v>
      </c>
      <c r="S69" s="104" t="e">
        <f>#REF!-P69</f>
        <v>#REF!</v>
      </c>
    </row>
    <row r="70" spans="1:19" ht="12.75">
      <c r="A70" s="156" t="s">
        <v>506</v>
      </c>
      <c r="B70" s="1" t="s">
        <v>619</v>
      </c>
      <c r="C70" s="22" t="s">
        <v>463</v>
      </c>
      <c r="D70" s="1" t="s">
        <v>607</v>
      </c>
      <c r="E70" s="154">
        <f>'[1]Kościuszki'!E70-'[2]Kościuszki'!E70</f>
        <v>810</v>
      </c>
      <c r="G70" s="23">
        <f>20.08*78/30</f>
        <v>52.20799999999999</v>
      </c>
      <c r="J70" s="21" t="s">
        <v>506</v>
      </c>
      <c r="K70" s="1" t="s">
        <v>619</v>
      </c>
      <c r="L70" s="22" t="s">
        <v>463</v>
      </c>
      <c r="M70" s="1" t="s">
        <v>607</v>
      </c>
      <c r="N70" s="112">
        <v>810</v>
      </c>
      <c r="O70" s="2">
        <v>10.07</v>
      </c>
      <c r="P70" s="2">
        <v>8156.7</v>
      </c>
      <c r="Q70" s="104">
        <f t="shared" si="1"/>
        <v>0</v>
      </c>
      <c r="R70" s="104" t="e">
        <f>#REF!-O70</f>
        <v>#REF!</v>
      </c>
      <c r="S70" s="104" t="e">
        <f>#REF!-P70</f>
        <v>#REF!</v>
      </c>
    </row>
    <row r="71" spans="1:19" ht="12.75">
      <c r="A71" s="151" t="s">
        <v>753</v>
      </c>
      <c r="B71" s="1" t="s">
        <v>631</v>
      </c>
      <c r="C71" s="352" t="s">
        <v>696</v>
      </c>
      <c r="D71" s="352"/>
      <c r="E71" s="353"/>
      <c r="G71" s="12"/>
      <c r="J71" s="1" t="s">
        <v>753</v>
      </c>
      <c r="K71" s="1" t="s">
        <v>631</v>
      </c>
      <c r="L71" s="309" t="s">
        <v>696</v>
      </c>
      <c r="M71" s="310"/>
      <c r="N71" s="310"/>
      <c r="O71" s="310"/>
      <c r="P71" s="311"/>
      <c r="Q71" s="104">
        <f t="shared" si="1"/>
        <v>0</v>
      </c>
      <c r="R71" s="104" t="e">
        <f>#REF!-O71</f>
        <v>#REF!</v>
      </c>
      <c r="S71" s="104" t="e">
        <f>#REF!-P71</f>
        <v>#REF!</v>
      </c>
    </row>
    <row r="72" spans="1:19" ht="24">
      <c r="A72" s="151" t="s">
        <v>507</v>
      </c>
      <c r="B72" s="1" t="s">
        <v>619</v>
      </c>
      <c r="C72" s="3" t="s">
        <v>209</v>
      </c>
      <c r="D72" s="1" t="s">
        <v>607</v>
      </c>
      <c r="E72" s="154">
        <f>'[1]Kościuszki'!E72-'[2]Kościuszki'!E72</f>
        <v>5420</v>
      </c>
      <c r="G72" s="12"/>
      <c r="J72" s="1" t="s">
        <v>507</v>
      </c>
      <c r="K72" s="1" t="s">
        <v>619</v>
      </c>
      <c r="L72" s="3" t="s">
        <v>210</v>
      </c>
      <c r="M72" s="1" t="s">
        <v>607</v>
      </c>
      <c r="N72" s="112">
        <v>6440</v>
      </c>
      <c r="O72" s="2">
        <v>56.1</v>
      </c>
      <c r="P72" s="2">
        <v>361284</v>
      </c>
      <c r="Q72" s="104">
        <f t="shared" si="1"/>
        <v>-1020</v>
      </c>
      <c r="R72" s="104" t="e">
        <f>#REF!-O72</f>
        <v>#REF!</v>
      </c>
      <c r="S72" s="104" t="e">
        <f>#REF!-P72</f>
        <v>#REF!</v>
      </c>
    </row>
    <row r="73" spans="1:19" ht="24">
      <c r="A73" s="151" t="s">
        <v>508</v>
      </c>
      <c r="B73" s="1" t="s">
        <v>619</v>
      </c>
      <c r="C73" s="3" t="s">
        <v>389</v>
      </c>
      <c r="D73" s="1" t="s">
        <v>607</v>
      </c>
      <c r="E73" s="154">
        <f>'[1]Kościuszki'!E73-'[2]Kościuszki'!E73</f>
        <v>1875</v>
      </c>
      <c r="G73" s="23">
        <f>16.91*44/40</f>
        <v>18.601</v>
      </c>
      <c r="I73" s="128">
        <f>E64+E65</f>
        <v>845</v>
      </c>
      <c r="J73" s="1" t="s">
        <v>508</v>
      </c>
      <c r="K73" s="1" t="s">
        <v>619</v>
      </c>
      <c r="L73" s="3" t="s">
        <v>383</v>
      </c>
      <c r="M73" s="1" t="s">
        <v>607</v>
      </c>
      <c r="N73" s="112">
        <v>1700</v>
      </c>
      <c r="O73" s="2">
        <v>56.1</v>
      </c>
      <c r="P73" s="2">
        <v>95370</v>
      </c>
      <c r="Q73" s="104">
        <f t="shared" si="1"/>
        <v>175</v>
      </c>
      <c r="R73" s="104" t="e">
        <f>#REF!-O73</f>
        <v>#REF!</v>
      </c>
      <c r="S73" s="104" t="e">
        <f>#REF!-P73</f>
        <v>#REF!</v>
      </c>
    </row>
    <row r="74" spans="1:19" ht="24">
      <c r="A74" s="151" t="s">
        <v>509</v>
      </c>
      <c r="B74" s="1" t="s">
        <v>619</v>
      </c>
      <c r="C74" s="3" t="s">
        <v>390</v>
      </c>
      <c r="D74" s="1" t="s">
        <v>607</v>
      </c>
      <c r="E74" s="154">
        <f>'[1]Kościuszki'!E74-'[2]Kościuszki'!E74</f>
        <v>3230</v>
      </c>
      <c r="G74" s="103"/>
      <c r="I74" s="128">
        <f>E72+E73</f>
        <v>7295</v>
      </c>
      <c r="J74" s="1" t="s">
        <v>509</v>
      </c>
      <c r="K74" s="1" t="s">
        <v>619</v>
      </c>
      <c r="L74" s="3" t="s">
        <v>384</v>
      </c>
      <c r="M74" s="1" t="s">
        <v>607</v>
      </c>
      <c r="N74" s="112">
        <v>3190</v>
      </c>
      <c r="O74" s="2">
        <v>33</v>
      </c>
      <c r="P74" s="2">
        <v>105270</v>
      </c>
      <c r="Q74" s="104">
        <f t="shared" si="1"/>
        <v>40</v>
      </c>
      <c r="R74" s="104" t="e">
        <f>#REF!-O74</f>
        <v>#REF!</v>
      </c>
      <c r="S74" s="104" t="e">
        <f>#REF!-P74</f>
        <v>#REF!</v>
      </c>
    </row>
    <row r="75" spans="1:19" ht="12.75">
      <c r="A75" s="151" t="s">
        <v>672</v>
      </c>
      <c r="B75" s="1" t="s">
        <v>471</v>
      </c>
      <c r="C75" s="354" t="s">
        <v>474</v>
      </c>
      <c r="D75" s="354"/>
      <c r="E75" s="355"/>
      <c r="G75" s="103"/>
      <c r="J75" s="1" t="s">
        <v>672</v>
      </c>
      <c r="K75" s="1" t="s">
        <v>471</v>
      </c>
      <c r="L75" s="306" t="s">
        <v>474</v>
      </c>
      <c r="M75" s="307"/>
      <c r="N75" s="307"/>
      <c r="O75" s="307"/>
      <c r="P75" s="308"/>
      <c r="Q75" s="104">
        <f t="shared" si="1"/>
        <v>0</v>
      </c>
      <c r="R75" s="104" t="e">
        <f>#REF!-O75</f>
        <v>#REF!</v>
      </c>
      <c r="S75" s="104" t="e">
        <f>#REF!-P75</f>
        <v>#REF!</v>
      </c>
    </row>
    <row r="76" spans="1:19" ht="24">
      <c r="A76" s="156" t="s">
        <v>754</v>
      </c>
      <c r="B76" s="1" t="s">
        <v>619</v>
      </c>
      <c r="C76" s="22" t="s">
        <v>211</v>
      </c>
      <c r="D76" s="1" t="s">
        <v>607</v>
      </c>
      <c r="E76" s="154">
        <f>'[1]Kościuszki'!E76-'[2]Kościuszki'!E76</f>
        <v>0</v>
      </c>
      <c r="G76" s="103"/>
      <c r="J76" s="21" t="s">
        <v>754</v>
      </c>
      <c r="K76" s="1" t="s">
        <v>619</v>
      </c>
      <c r="L76" s="22" t="s">
        <v>212</v>
      </c>
      <c r="M76" s="1" t="s">
        <v>607</v>
      </c>
      <c r="N76" s="112">
        <v>1710</v>
      </c>
      <c r="O76" s="23">
        <v>14.03</v>
      </c>
      <c r="P76" s="2">
        <v>23991.3</v>
      </c>
      <c r="Q76" s="104">
        <f aca="true" t="shared" si="2" ref="Q76:Q107">E76-N76</f>
        <v>-1710</v>
      </c>
      <c r="R76" s="104" t="e">
        <f>#REF!-O76</f>
        <v>#REF!</v>
      </c>
      <c r="S76" s="104" t="e">
        <f>#REF!-P76</f>
        <v>#REF!</v>
      </c>
    </row>
    <row r="77" spans="1:19" ht="24">
      <c r="A77" s="156" t="s">
        <v>755</v>
      </c>
      <c r="B77" s="1" t="s">
        <v>619</v>
      </c>
      <c r="C77" s="22" t="s">
        <v>475</v>
      </c>
      <c r="D77" s="1" t="s">
        <v>607</v>
      </c>
      <c r="E77" s="154">
        <f>'[1]Kościuszki'!E77-'[2]Kościuszki'!E77</f>
        <v>1875</v>
      </c>
      <c r="G77" s="103"/>
      <c r="J77" s="21" t="s">
        <v>755</v>
      </c>
      <c r="K77" s="1" t="s">
        <v>619</v>
      </c>
      <c r="L77" s="22" t="s">
        <v>475</v>
      </c>
      <c r="M77" s="1" t="s">
        <v>607</v>
      </c>
      <c r="N77" s="112">
        <v>2730</v>
      </c>
      <c r="O77" s="23">
        <v>14.03</v>
      </c>
      <c r="P77" s="2">
        <v>38301.9</v>
      </c>
      <c r="Q77" s="104">
        <f t="shared" si="2"/>
        <v>-855</v>
      </c>
      <c r="R77" s="104" t="e">
        <f>#REF!-O77</f>
        <v>#REF!</v>
      </c>
      <c r="S77" s="104" t="e">
        <f>#REF!-P77</f>
        <v>#REF!</v>
      </c>
    </row>
    <row r="78" spans="1:19" ht="24">
      <c r="A78" s="156" t="s">
        <v>510</v>
      </c>
      <c r="B78" s="1" t="s">
        <v>619</v>
      </c>
      <c r="C78" s="22" t="s">
        <v>476</v>
      </c>
      <c r="D78" s="1" t="s">
        <v>607</v>
      </c>
      <c r="E78" s="154">
        <f>'[1]Kościuszki'!E78-'[2]Kościuszki'!E78</f>
        <v>3230</v>
      </c>
      <c r="G78" s="103"/>
      <c r="J78" s="21" t="s">
        <v>510</v>
      </c>
      <c r="K78" s="1" t="s">
        <v>619</v>
      </c>
      <c r="L78" s="22" t="s">
        <v>476</v>
      </c>
      <c r="M78" s="1" t="s">
        <v>607</v>
      </c>
      <c r="N78" s="112">
        <v>5220</v>
      </c>
      <c r="O78" s="23">
        <v>14.03</v>
      </c>
      <c r="P78" s="2">
        <v>73236.6</v>
      </c>
      <c r="Q78" s="104">
        <f t="shared" si="2"/>
        <v>-1990</v>
      </c>
      <c r="R78" s="104" t="e">
        <f>#REF!-O78</f>
        <v>#REF!</v>
      </c>
      <c r="S78" s="104" t="e">
        <f>#REF!-P78</f>
        <v>#REF!</v>
      </c>
    </row>
    <row r="79" spans="1:19" ht="24">
      <c r="A79" s="156" t="s">
        <v>511</v>
      </c>
      <c r="B79" s="1" t="s">
        <v>619</v>
      </c>
      <c r="C79" s="22" t="s">
        <v>477</v>
      </c>
      <c r="D79" s="1" t="s">
        <v>607</v>
      </c>
      <c r="E79" s="154">
        <f>'[1]Kościuszki'!E79-'[2]Kościuszki'!E79</f>
        <v>810</v>
      </c>
      <c r="G79" s="103"/>
      <c r="J79" s="21" t="s">
        <v>511</v>
      </c>
      <c r="K79" s="1" t="s">
        <v>619</v>
      </c>
      <c r="L79" s="22" t="s">
        <v>477</v>
      </c>
      <c r="M79" s="1" t="s">
        <v>607</v>
      </c>
      <c r="N79" s="112">
        <v>810</v>
      </c>
      <c r="O79" s="23">
        <v>14.03</v>
      </c>
      <c r="P79" s="2">
        <v>11364.3</v>
      </c>
      <c r="Q79" s="104">
        <f t="shared" si="2"/>
        <v>0</v>
      </c>
      <c r="R79" s="104" t="e">
        <f>#REF!-O79</f>
        <v>#REF!</v>
      </c>
      <c r="S79" s="104" t="e">
        <f>#REF!-P79</f>
        <v>#REF!</v>
      </c>
    </row>
    <row r="80" spans="1:19" ht="12.75">
      <c r="A80" s="151" t="s">
        <v>673</v>
      </c>
      <c r="B80" s="1" t="s">
        <v>472</v>
      </c>
      <c r="C80" s="354" t="s">
        <v>473</v>
      </c>
      <c r="D80" s="354"/>
      <c r="E80" s="355"/>
      <c r="G80" s="103"/>
      <c r="J80" s="1" t="s">
        <v>673</v>
      </c>
      <c r="K80" s="1" t="s">
        <v>472</v>
      </c>
      <c r="L80" s="306" t="s">
        <v>473</v>
      </c>
      <c r="M80" s="307"/>
      <c r="N80" s="307"/>
      <c r="O80" s="307"/>
      <c r="P80" s="308"/>
      <c r="Q80" s="104">
        <f t="shared" si="2"/>
        <v>0</v>
      </c>
      <c r="R80" s="104" t="e">
        <f>#REF!-O80</f>
        <v>#REF!</v>
      </c>
      <c r="S80" s="104" t="e">
        <f>#REF!-P80</f>
        <v>#REF!</v>
      </c>
    </row>
    <row r="81" spans="1:19" ht="12.75">
      <c r="A81" s="151" t="s">
        <v>688</v>
      </c>
      <c r="B81" s="1" t="s">
        <v>619</v>
      </c>
      <c r="C81" s="22" t="s">
        <v>478</v>
      </c>
      <c r="D81" s="1" t="s">
        <v>607</v>
      </c>
      <c r="E81" s="154">
        <f>'[1]Kościuszki'!E81-'[2]Kościuszki'!E81</f>
        <v>810</v>
      </c>
      <c r="G81" s="103"/>
      <c r="J81" s="1" t="s">
        <v>688</v>
      </c>
      <c r="K81" s="1" t="s">
        <v>619</v>
      </c>
      <c r="L81" s="22" t="s">
        <v>478</v>
      </c>
      <c r="M81" s="1" t="s">
        <v>607</v>
      </c>
      <c r="N81" s="15">
        <v>810</v>
      </c>
      <c r="O81" s="2">
        <v>92.15</v>
      </c>
      <c r="P81" s="2">
        <v>74641.5</v>
      </c>
      <c r="Q81" s="104">
        <f t="shared" si="2"/>
        <v>0</v>
      </c>
      <c r="R81" s="104" t="e">
        <f>#REF!-O81</f>
        <v>#REF!</v>
      </c>
      <c r="S81" s="104" t="e">
        <f>#REF!-P81</f>
        <v>#REF!</v>
      </c>
    </row>
    <row r="82" spans="1:19" ht="12.75">
      <c r="A82" s="151" t="s">
        <v>689</v>
      </c>
      <c r="B82" s="1" t="s">
        <v>619</v>
      </c>
      <c r="C82" s="22" t="s">
        <v>479</v>
      </c>
      <c r="D82" s="1" t="s">
        <v>607</v>
      </c>
      <c r="E82" s="154">
        <f>'[1]Kościuszki'!E82-'[2]Kościuszki'!E82</f>
        <v>0</v>
      </c>
      <c r="G82" s="103"/>
      <c r="J82" s="1" t="s">
        <v>689</v>
      </c>
      <c r="K82" s="1" t="s">
        <v>619</v>
      </c>
      <c r="L82" s="22" t="s">
        <v>479</v>
      </c>
      <c r="M82" s="1" t="s">
        <v>607</v>
      </c>
      <c r="N82" s="15">
        <v>16</v>
      </c>
      <c r="O82" s="2">
        <v>92.15</v>
      </c>
      <c r="P82" s="2">
        <v>1474.4</v>
      </c>
      <c r="Q82" s="104">
        <f t="shared" si="2"/>
        <v>-16</v>
      </c>
      <c r="R82" s="104" t="e">
        <f>#REF!-O82</f>
        <v>#REF!</v>
      </c>
      <c r="S82" s="104" t="e">
        <f>#REF!-P82</f>
        <v>#REF!</v>
      </c>
    </row>
    <row r="83" spans="1:19" ht="12.75">
      <c r="A83" s="151" t="s">
        <v>674</v>
      </c>
      <c r="B83" s="1" t="s">
        <v>480</v>
      </c>
      <c r="C83" s="354" t="s">
        <v>487</v>
      </c>
      <c r="D83" s="354"/>
      <c r="E83" s="355"/>
      <c r="G83" s="103"/>
      <c r="J83" s="1" t="s">
        <v>674</v>
      </c>
      <c r="K83" s="1" t="s">
        <v>480</v>
      </c>
      <c r="L83" s="306" t="s">
        <v>487</v>
      </c>
      <c r="M83" s="307"/>
      <c r="N83" s="307"/>
      <c r="O83" s="307"/>
      <c r="P83" s="308"/>
      <c r="Q83" s="104">
        <f t="shared" si="2"/>
        <v>0</v>
      </c>
      <c r="R83" s="104" t="e">
        <f>#REF!-O83</f>
        <v>#REF!</v>
      </c>
      <c r="S83" s="104" t="e">
        <f>#REF!-P83</f>
        <v>#REF!</v>
      </c>
    </row>
    <row r="84" spans="1:19" ht="12.75">
      <c r="A84" s="151" t="s">
        <v>675</v>
      </c>
      <c r="B84" s="1" t="s">
        <v>619</v>
      </c>
      <c r="C84" s="22" t="s">
        <v>481</v>
      </c>
      <c r="D84" s="1" t="s">
        <v>607</v>
      </c>
      <c r="E84" s="154">
        <f>'[1]Kościuszki'!E84-'[2]Kościuszki'!E84</f>
        <v>5420</v>
      </c>
      <c r="G84" s="103"/>
      <c r="J84" s="1" t="s">
        <v>675</v>
      </c>
      <c r="K84" s="1" t="s">
        <v>619</v>
      </c>
      <c r="L84" s="22" t="s">
        <v>481</v>
      </c>
      <c r="M84" s="1" t="s">
        <v>607</v>
      </c>
      <c r="N84" s="15">
        <v>8150</v>
      </c>
      <c r="O84" s="2">
        <v>67.05</v>
      </c>
      <c r="P84" s="2">
        <v>546457.5</v>
      </c>
      <c r="Q84" s="104">
        <f t="shared" si="2"/>
        <v>-2730</v>
      </c>
      <c r="R84" s="104" t="e">
        <f>#REF!-O84</f>
        <v>#REF!</v>
      </c>
      <c r="S84" s="104" t="e">
        <f>#REF!-P84</f>
        <v>#REF!</v>
      </c>
    </row>
    <row r="85" spans="1:19" ht="12.75">
      <c r="A85" s="151"/>
      <c r="B85" s="5" t="s">
        <v>608</v>
      </c>
      <c r="C85" s="346" t="s">
        <v>609</v>
      </c>
      <c r="D85" s="346"/>
      <c r="E85" s="347"/>
      <c r="F85" s="12"/>
      <c r="G85" s="12"/>
      <c r="J85" s="1"/>
      <c r="K85" s="5" t="s">
        <v>608</v>
      </c>
      <c r="L85" s="294" t="s">
        <v>609</v>
      </c>
      <c r="M85" s="295"/>
      <c r="N85" s="295"/>
      <c r="O85" s="295"/>
      <c r="P85" s="296"/>
      <c r="Q85" s="104">
        <f t="shared" si="2"/>
        <v>0</v>
      </c>
      <c r="R85" s="104" t="e">
        <f>#REF!-O85</f>
        <v>#REF!</v>
      </c>
      <c r="S85" s="104" t="e">
        <f>#REF!-P85</f>
        <v>#REF!</v>
      </c>
    </row>
    <row r="86" spans="1:19" ht="12.75">
      <c r="A86" s="151" t="s">
        <v>756</v>
      </c>
      <c r="B86" s="1" t="s">
        <v>485</v>
      </c>
      <c r="C86" s="291" t="s">
        <v>375</v>
      </c>
      <c r="D86" s="292"/>
      <c r="E86" s="358"/>
      <c r="F86" s="12"/>
      <c r="G86" s="12"/>
      <c r="J86" s="1" t="s">
        <v>756</v>
      </c>
      <c r="K86" s="1" t="s">
        <v>485</v>
      </c>
      <c r="L86" s="291" t="s">
        <v>385</v>
      </c>
      <c r="M86" s="292"/>
      <c r="N86" s="292"/>
      <c r="O86" s="292"/>
      <c r="P86" s="293"/>
      <c r="Q86" s="104">
        <f t="shared" si="2"/>
        <v>0</v>
      </c>
      <c r="R86" s="104" t="e">
        <f>#REF!-O86</f>
        <v>#REF!</v>
      </c>
      <c r="S86" s="104" t="e">
        <f>#REF!-P86</f>
        <v>#REF!</v>
      </c>
    </row>
    <row r="87" spans="1:19" ht="24" hidden="1" outlineLevel="1">
      <c r="A87" s="156" t="s">
        <v>676</v>
      </c>
      <c r="B87" s="1" t="s">
        <v>619</v>
      </c>
      <c r="C87" s="22" t="s">
        <v>213</v>
      </c>
      <c r="D87" s="1" t="s">
        <v>607</v>
      </c>
      <c r="E87" s="154">
        <f>'[1]Kościuszki'!E87-'[2]Kościuszki'!E87</f>
        <v>0</v>
      </c>
      <c r="F87" s="12"/>
      <c r="G87" s="12"/>
      <c r="J87" s="21" t="s">
        <v>676</v>
      </c>
      <c r="K87" s="1" t="s">
        <v>619</v>
      </c>
      <c r="L87" s="22" t="s">
        <v>213</v>
      </c>
      <c r="M87" s="1" t="s">
        <v>607</v>
      </c>
      <c r="N87" s="112">
        <v>1710</v>
      </c>
      <c r="O87" s="2">
        <v>45.535</v>
      </c>
      <c r="P87" s="2">
        <v>77864.85</v>
      </c>
      <c r="Q87" s="104">
        <f t="shared" si="2"/>
        <v>-1710</v>
      </c>
      <c r="R87" s="104" t="e">
        <f>#REF!-O87</f>
        <v>#REF!</v>
      </c>
      <c r="S87" s="104" t="e">
        <f>#REF!-P87</f>
        <v>#REF!</v>
      </c>
    </row>
    <row r="88" spans="1:19" ht="24" hidden="1" outlineLevel="1">
      <c r="A88" s="156" t="s">
        <v>512</v>
      </c>
      <c r="B88" s="1" t="s">
        <v>619</v>
      </c>
      <c r="C88" s="22" t="s">
        <v>214</v>
      </c>
      <c r="D88" s="1" t="s">
        <v>607</v>
      </c>
      <c r="E88" s="154">
        <f>'[1]Kościuszki'!E88-'[2]Kościuszki'!E88</f>
        <v>0</v>
      </c>
      <c r="F88" s="12"/>
      <c r="G88" s="12"/>
      <c r="J88" s="21" t="s">
        <v>512</v>
      </c>
      <c r="K88" s="1" t="s">
        <v>619</v>
      </c>
      <c r="L88" s="22" t="s">
        <v>214</v>
      </c>
      <c r="M88" s="1" t="s">
        <v>607</v>
      </c>
      <c r="N88" s="112">
        <v>1710</v>
      </c>
      <c r="O88" s="2">
        <v>54.641999999999996</v>
      </c>
      <c r="P88" s="2">
        <v>93437.82</v>
      </c>
      <c r="Q88" s="104">
        <f t="shared" si="2"/>
        <v>-1710</v>
      </c>
      <c r="R88" s="104" t="e">
        <f>#REF!-O88</f>
        <v>#REF!</v>
      </c>
      <c r="S88" s="104" t="e">
        <f>#REF!-P88</f>
        <v>#REF!</v>
      </c>
    </row>
    <row r="89" spans="1:19" ht="12.75" collapsed="1">
      <c r="A89" s="156" t="s">
        <v>676</v>
      </c>
      <c r="B89" s="1" t="s">
        <v>619</v>
      </c>
      <c r="C89" s="22" t="s">
        <v>489</v>
      </c>
      <c r="D89" s="1" t="s">
        <v>607</v>
      </c>
      <c r="E89" s="154">
        <f>'[1]Kościuszki'!E89-'[2]Kościuszki'!E89</f>
        <v>1875</v>
      </c>
      <c r="F89" s="12"/>
      <c r="G89" s="12"/>
      <c r="J89" s="21" t="s">
        <v>513</v>
      </c>
      <c r="K89" s="1" t="s">
        <v>619</v>
      </c>
      <c r="L89" s="22" t="s">
        <v>489</v>
      </c>
      <c r="M89" s="1" t="s">
        <v>607</v>
      </c>
      <c r="N89" s="112">
        <v>2730</v>
      </c>
      <c r="O89" s="2">
        <v>91.07</v>
      </c>
      <c r="P89" s="2">
        <v>248621.1</v>
      </c>
      <c r="Q89" s="104">
        <f t="shared" si="2"/>
        <v>-855</v>
      </c>
      <c r="R89" s="104" t="e">
        <f>#REF!-O89</f>
        <v>#REF!</v>
      </c>
      <c r="S89" s="104" t="e">
        <f>#REF!-P89</f>
        <v>#REF!</v>
      </c>
    </row>
    <row r="90" spans="1:19" ht="12.75">
      <c r="A90" s="156" t="s">
        <v>512</v>
      </c>
      <c r="B90" s="1" t="s">
        <v>619</v>
      </c>
      <c r="C90" s="22" t="s">
        <v>488</v>
      </c>
      <c r="D90" s="1" t="s">
        <v>607</v>
      </c>
      <c r="E90" s="154">
        <f>'[1]Kościuszki'!E90-'[2]Kościuszki'!E90</f>
        <v>3230</v>
      </c>
      <c r="F90" s="12"/>
      <c r="G90" s="12"/>
      <c r="J90" s="21" t="s">
        <v>514</v>
      </c>
      <c r="K90" s="1" t="s">
        <v>619</v>
      </c>
      <c r="L90" s="22" t="s">
        <v>488</v>
      </c>
      <c r="M90" s="1" t="s">
        <v>607</v>
      </c>
      <c r="N90" s="112">
        <v>5220</v>
      </c>
      <c r="O90" s="2">
        <v>91.07</v>
      </c>
      <c r="P90" s="2">
        <v>475385.4</v>
      </c>
      <c r="Q90" s="104">
        <f t="shared" si="2"/>
        <v>-1990</v>
      </c>
      <c r="R90" s="104" t="e">
        <f>#REF!-O90</f>
        <v>#REF!</v>
      </c>
      <c r="S90" s="104" t="e">
        <f>#REF!-P90</f>
        <v>#REF!</v>
      </c>
    </row>
    <row r="91" spans="1:19" ht="12.75">
      <c r="A91" s="156" t="s">
        <v>513</v>
      </c>
      <c r="B91" s="1" t="s">
        <v>619</v>
      </c>
      <c r="C91" s="22" t="s">
        <v>374</v>
      </c>
      <c r="D91" s="1" t="s">
        <v>607</v>
      </c>
      <c r="E91" s="154">
        <f>'[1]Kościuszki'!E91-'[2]Kościuszki'!E91</f>
        <v>810</v>
      </c>
      <c r="F91" s="12"/>
      <c r="G91" s="12"/>
      <c r="J91" s="21" t="s">
        <v>515</v>
      </c>
      <c r="K91" s="1" t="s">
        <v>619</v>
      </c>
      <c r="L91" s="22" t="s">
        <v>386</v>
      </c>
      <c r="M91" s="1" t="s">
        <v>607</v>
      </c>
      <c r="N91" s="112">
        <v>810</v>
      </c>
      <c r="O91" s="2">
        <v>91.07</v>
      </c>
      <c r="P91" s="2">
        <v>73766.7</v>
      </c>
      <c r="Q91" s="104">
        <f t="shared" si="2"/>
        <v>0</v>
      </c>
      <c r="R91" s="104" t="e">
        <f>#REF!-O91</f>
        <v>#REF!</v>
      </c>
      <c r="S91" s="104" t="e">
        <f>#REF!-P91</f>
        <v>#REF!</v>
      </c>
    </row>
    <row r="92" spans="1:19" ht="12.75">
      <c r="A92" s="151" t="s">
        <v>677</v>
      </c>
      <c r="B92" s="1"/>
      <c r="C92" s="291" t="s">
        <v>486</v>
      </c>
      <c r="D92" s="292"/>
      <c r="E92" s="358"/>
      <c r="F92" s="12"/>
      <c r="G92" s="12"/>
      <c r="J92" s="1" t="s">
        <v>677</v>
      </c>
      <c r="K92" s="1"/>
      <c r="L92" s="291" t="s">
        <v>486</v>
      </c>
      <c r="M92" s="292"/>
      <c r="N92" s="292"/>
      <c r="O92" s="292"/>
      <c r="P92" s="293"/>
      <c r="Q92" s="104">
        <f t="shared" si="2"/>
        <v>0</v>
      </c>
      <c r="R92" s="104" t="e">
        <f>#REF!-O92</f>
        <v>#REF!</v>
      </c>
      <c r="S92" s="104" t="e">
        <f>#REF!-P92</f>
        <v>#REF!</v>
      </c>
    </row>
    <row r="93" spans="1:19" s="113" customFormat="1" ht="12.75">
      <c r="A93" s="151" t="s">
        <v>757</v>
      </c>
      <c r="B93" s="1" t="s">
        <v>697</v>
      </c>
      <c r="C93" s="22" t="s">
        <v>482</v>
      </c>
      <c r="D93" s="1" t="s">
        <v>607</v>
      </c>
      <c r="E93" s="154">
        <f>'[1]Kościuszki'!E93-'[2]Kościuszki'!E93</f>
        <v>5420</v>
      </c>
      <c r="F93" s="19"/>
      <c r="G93" s="23">
        <v>33.74</v>
      </c>
      <c r="J93" s="1" t="s">
        <v>757</v>
      </c>
      <c r="K93" s="1" t="s">
        <v>697</v>
      </c>
      <c r="L93" s="22" t="s">
        <v>482</v>
      </c>
      <c r="M93" s="1" t="s">
        <v>607</v>
      </c>
      <c r="N93" s="112">
        <v>8150</v>
      </c>
      <c r="O93" s="2">
        <v>41.28</v>
      </c>
      <c r="P93" s="2">
        <v>336432</v>
      </c>
      <c r="Q93" s="104">
        <f t="shared" si="2"/>
        <v>-2730</v>
      </c>
      <c r="R93" s="104" t="e">
        <f>#REF!-O93</f>
        <v>#REF!</v>
      </c>
      <c r="S93" s="104" t="e">
        <f>#REF!-P93</f>
        <v>#REF!</v>
      </c>
    </row>
    <row r="94" spans="1:19" ht="12.75">
      <c r="A94" s="151" t="s">
        <v>758</v>
      </c>
      <c r="B94" s="1" t="s">
        <v>698</v>
      </c>
      <c r="C94" s="22" t="s">
        <v>483</v>
      </c>
      <c r="D94" s="1" t="s">
        <v>607</v>
      </c>
      <c r="E94" s="154">
        <f>'[1]Kościuszki'!E94-'[2]Kościuszki'!E94</f>
        <v>5420</v>
      </c>
      <c r="G94" s="2">
        <v>62.75</v>
      </c>
      <c r="J94" s="1" t="s">
        <v>758</v>
      </c>
      <c r="K94" s="1" t="s">
        <v>698</v>
      </c>
      <c r="L94" s="22" t="s">
        <v>483</v>
      </c>
      <c r="M94" s="1" t="s">
        <v>607</v>
      </c>
      <c r="N94" s="112">
        <v>8150</v>
      </c>
      <c r="O94" s="2">
        <v>59.34</v>
      </c>
      <c r="P94" s="2">
        <v>483621</v>
      </c>
      <c r="Q94" s="104">
        <f t="shared" si="2"/>
        <v>-2730</v>
      </c>
      <c r="R94" s="104" t="e">
        <f>#REF!-O94</f>
        <v>#REF!</v>
      </c>
      <c r="S94" s="104" t="e">
        <f>#REF!-P94</f>
        <v>#REF!</v>
      </c>
    </row>
    <row r="95" spans="1:19" ht="12.75">
      <c r="A95" s="151"/>
      <c r="B95" s="5" t="s">
        <v>581</v>
      </c>
      <c r="C95" s="346" t="s">
        <v>582</v>
      </c>
      <c r="D95" s="346"/>
      <c r="E95" s="347"/>
      <c r="G95" s="12"/>
      <c r="J95" s="1"/>
      <c r="K95" s="5" t="s">
        <v>581</v>
      </c>
      <c r="L95" s="294" t="s">
        <v>582</v>
      </c>
      <c r="M95" s="295"/>
      <c r="N95" s="295"/>
      <c r="O95" s="295"/>
      <c r="P95" s="296"/>
      <c r="Q95" s="104">
        <f t="shared" si="2"/>
        <v>0</v>
      </c>
      <c r="R95" s="104" t="e">
        <f>#REF!-O95</f>
        <v>#REF!</v>
      </c>
      <c r="S95" s="104" t="e">
        <f>#REF!-P95</f>
        <v>#REF!</v>
      </c>
    </row>
    <row r="96" spans="1:19" ht="12.75">
      <c r="A96" s="151" t="s">
        <v>678</v>
      </c>
      <c r="B96" s="1" t="s">
        <v>584</v>
      </c>
      <c r="C96" s="330" t="s">
        <v>585</v>
      </c>
      <c r="D96" s="356"/>
      <c r="E96" s="357"/>
      <c r="G96" s="12"/>
      <c r="J96" s="1" t="s">
        <v>678</v>
      </c>
      <c r="K96" s="1" t="s">
        <v>584</v>
      </c>
      <c r="L96" s="291" t="s">
        <v>585</v>
      </c>
      <c r="M96" s="292"/>
      <c r="N96" s="292"/>
      <c r="O96" s="292"/>
      <c r="P96" s="293"/>
      <c r="Q96" s="104">
        <f t="shared" si="2"/>
        <v>0</v>
      </c>
      <c r="R96" s="104" t="e">
        <f>#REF!-O96</f>
        <v>#REF!</v>
      </c>
      <c r="S96" s="104" t="e">
        <f>#REF!-P96</f>
        <v>#REF!</v>
      </c>
    </row>
    <row r="97" spans="1:19" ht="12.75">
      <c r="A97" s="151" t="s">
        <v>639</v>
      </c>
      <c r="B97" s="1" t="s">
        <v>619</v>
      </c>
      <c r="C97" s="6" t="s">
        <v>586</v>
      </c>
      <c r="D97" s="1" t="s">
        <v>607</v>
      </c>
      <c r="E97" s="154">
        <f>'[1]Kościuszki'!E97-'[2]Kościuszki'!E97</f>
        <v>33</v>
      </c>
      <c r="G97" s="2">
        <v>13.83</v>
      </c>
      <c r="J97" s="1" t="s">
        <v>639</v>
      </c>
      <c r="K97" s="1" t="s">
        <v>619</v>
      </c>
      <c r="L97" s="6" t="s">
        <v>586</v>
      </c>
      <c r="M97" s="1" t="s">
        <v>607</v>
      </c>
      <c r="N97" s="1">
        <v>102.6</v>
      </c>
      <c r="O97" s="2">
        <v>14.02</v>
      </c>
      <c r="P97" s="2">
        <v>1438.45</v>
      </c>
      <c r="Q97" s="104">
        <f t="shared" si="2"/>
        <v>-69.6</v>
      </c>
      <c r="R97" s="104" t="e">
        <f>#REF!-O97</f>
        <v>#REF!</v>
      </c>
      <c r="S97" s="104" t="e">
        <f>#REF!-P97</f>
        <v>#REF!</v>
      </c>
    </row>
    <row r="98" spans="1:19" ht="12.75">
      <c r="A98" s="151" t="s">
        <v>759</v>
      </c>
      <c r="B98" s="1" t="s">
        <v>619</v>
      </c>
      <c r="C98" s="6" t="s">
        <v>587</v>
      </c>
      <c r="D98" s="1" t="s">
        <v>607</v>
      </c>
      <c r="E98" s="154">
        <f>'[1]Kościuszki'!E98-'[2]Kościuszki'!E98</f>
        <v>27.499999999999996</v>
      </c>
      <c r="G98" s="2">
        <v>20.57</v>
      </c>
      <c r="J98" s="1" t="s">
        <v>759</v>
      </c>
      <c r="K98" s="1" t="s">
        <v>619</v>
      </c>
      <c r="L98" s="6" t="s">
        <v>587</v>
      </c>
      <c r="M98" s="1" t="s">
        <v>607</v>
      </c>
      <c r="N98" s="1">
        <v>40.8</v>
      </c>
      <c r="O98" s="2">
        <v>20.87</v>
      </c>
      <c r="P98" s="2">
        <v>851.5</v>
      </c>
      <c r="Q98" s="104">
        <f t="shared" si="2"/>
        <v>-13.3</v>
      </c>
      <c r="R98" s="104" t="e">
        <f>#REF!-O98</f>
        <v>#REF!</v>
      </c>
      <c r="S98" s="104" t="e">
        <f>#REF!-P98</f>
        <v>#REF!</v>
      </c>
    </row>
    <row r="99" spans="1:19" ht="12.75">
      <c r="A99" s="151" t="s">
        <v>760</v>
      </c>
      <c r="B99" s="1" t="s">
        <v>619</v>
      </c>
      <c r="C99" s="6" t="s">
        <v>588</v>
      </c>
      <c r="D99" s="1" t="s">
        <v>607</v>
      </c>
      <c r="E99" s="154">
        <f>'[1]Kościuszki'!E99-'[2]Kościuszki'!E99</f>
        <v>148.20000000000002</v>
      </c>
      <c r="G99" s="2">
        <v>15.92</v>
      </c>
      <c r="J99" s="1" t="s">
        <v>760</v>
      </c>
      <c r="K99" s="1" t="s">
        <v>619</v>
      </c>
      <c r="L99" s="6" t="s">
        <v>588</v>
      </c>
      <c r="M99" s="1" t="s">
        <v>607</v>
      </c>
      <c r="N99" s="1">
        <v>284.6</v>
      </c>
      <c r="O99" s="2">
        <v>16.15</v>
      </c>
      <c r="P99" s="2">
        <v>4596.29</v>
      </c>
      <c r="Q99" s="104">
        <f t="shared" si="2"/>
        <v>-136.4</v>
      </c>
      <c r="R99" s="104" t="e">
        <f>#REF!-O99</f>
        <v>#REF!</v>
      </c>
      <c r="S99" s="104" t="e">
        <f>#REF!-P99</f>
        <v>#REF!</v>
      </c>
    </row>
    <row r="100" spans="1:19" ht="12.75">
      <c r="A100" s="151" t="s">
        <v>679</v>
      </c>
      <c r="B100" s="1" t="s">
        <v>590</v>
      </c>
      <c r="C100" s="330" t="s">
        <v>591</v>
      </c>
      <c r="D100" s="330"/>
      <c r="E100" s="331"/>
      <c r="G100" s="12"/>
      <c r="J100" s="1" t="s">
        <v>679</v>
      </c>
      <c r="K100" s="1" t="s">
        <v>590</v>
      </c>
      <c r="L100" s="291" t="s">
        <v>591</v>
      </c>
      <c r="M100" s="292"/>
      <c r="N100" s="292"/>
      <c r="O100" s="292"/>
      <c r="P100" s="293"/>
      <c r="Q100" s="104">
        <f t="shared" si="2"/>
        <v>0</v>
      </c>
      <c r="R100" s="104" t="e">
        <f>#REF!-O100</f>
        <v>#REF!</v>
      </c>
      <c r="S100" s="104" t="e">
        <f>#REF!-P100</f>
        <v>#REF!</v>
      </c>
    </row>
    <row r="101" spans="1:19" ht="24">
      <c r="A101" s="151" t="s">
        <v>761</v>
      </c>
      <c r="B101" s="1" t="s">
        <v>619</v>
      </c>
      <c r="C101" s="4" t="s">
        <v>593</v>
      </c>
      <c r="D101" s="1" t="s">
        <v>735</v>
      </c>
      <c r="E101" s="154">
        <f>'[1]Kościuszki'!E101-'[2]Kościuszki'!E101</f>
        <v>98</v>
      </c>
      <c r="G101" s="2">
        <v>218.03</v>
      </c>
      <c r="J101" s="1" t="s">
        <v>761</v>
      </c>
      <c r="K101" s="1" t="s">
        <v>619</v>
      </c>
      <c r="L101" s="4" t="s">
        <v>593</v>
      </c>
      <c r="M101" s="1" t="s">
        <v>735</v>
      </c>
      <c r="N101" s="15">
        <v>156</v>
      </c>
      <c r="O101" s="2">
        <v>223.47</v>
      </c>
      <c r="P101" s="2">
        <v>34861.32</v>
      </c>
      <c r="Q101" s="104">
        <f t="shared" si="2"/>
        <v>-58</v>
      </c>
      <c r="R101" s="104" t="e">
        <f>#REF!-O101</f>
        <v>#REF!</v>
      </c>
      <c r="S101" s="104" t="e">
        <f>#REF!-P101</f>
        <v>#REF!</v>
      </c>
    </row>
    <row r="102" spans="1:19" ht="24">
      <c r="A102" s="151" t="s">
        <v>516</v>
      </c>
      <c r="B102" s="1" t="s">
        <v>619</v>
      </c>
      <c r="C102" s="4" t="s">
        <v>594</v>
      </c>
      <c r="D102" s="1" t="s">
        <v>735</v>
      </c>
      <c r="E102" s="154">
        <f>'[1]Kościuszki'!E102-'[2]Kościuszki'!E102</f>
        <v>1</v>
      </c>
      <c r="G102" s="2">
        <v>116.77</v>
      </c>
      <c r="J102" s="1" t="s">
        <v>516</v>
      </c>
      <c r="K102" s="1" t="s">
        <v>619</v>
      </c>
      <c r="L102" s="4" t="s">
        <v>492</v>
      </c>
      <c r="M102" s="1" t="s">
        <v>735</v>
      </c>
      <c r="N102" s="15">
        <v>2</v>
      </c>
      <c r="O102" s="2">
        <v>88.86</v>
      </c>
      <c r="P102" s="2">
        <v>177.72</v>
      </c>
      <c r="Q102" s="104">
        <f t="shared" si="2"/>
        <v>-1</v>
      </c>
      <c r="R102" s="104" t="e">
        <f>#REF!-O102</f>
        <v>#REF!</v>
      </c>
      <c r="S102" s="104" t="e">
        <f>#REF!-P102</f>
        <v>#REF!</v>
      </c>
    </row>
    <row r="103" spans="1:19" ht="24">
      <c r="A103" s="151" t="s">
        <v>517</v>
      </c>
      <c r="B103" s="1" t="s">
        <v>619</v>
      </c>
      <c r="C103" s="4" t="s">
        <v>492</v>
      </c>
      <c r="D103" s="1" t="s">
        <v>735</v>
      </c>
      <c r="E103" s="154">
        <f>'[1]Kościuszki'!E103-'[2]Kościuszki'!E103</f>
        <v>1</v>
      </c>
      <c r="G103" s="2">
        <v>116.77</v>
      </c>
      <c r="J103" s="1" t="s">
        <v>517</v>
      </c>
      <c r="K103" s="1" t="s">
        <v>619</v>
      </c>
      <c r="L103" s="4" t="s">
        <v>594</v>
      </c>
      <c r="M103" s="1" t="s">
        <v>735</v>
      </c>
      <c r="N103" s="15">
        <v>4</v>
      </c>
      <c r="O103" s="2">
        <v>108.11</v>
      </c>
      <c r="P103" s="2">
        <v>432.44</v>
      </c>
      <c r="Q103" s="104">
        <f t="shared" si="2"/>
        <v>-3</v>
      </c>
      <c r="R103" s="104" t="e">
        <f>#REF!-O103</f>
        <v>#REF!</v>
      </c>
      <c r="S103" s="104" t="e">
        <f>#REF!-P103</f>
        <v>#REF!</v>
      </c>
    </row>
    <row r="104" spans="1:19" ht="24">
      <c r="A104" s="151" t="s">
        <v>518</v>
      </c>
      <c r="B104" s="1" t="s">
        <v>619</v>
      </c>
      <c r="C104" s="4" t="s">
        <v>600</v>
      </c>
      <c r="D104" s="1" t="s">
        <v>735</v>
      </c>
      <c r="E104" s="154">
        <f>'[1]Kościuszki'!E104-'[2]Kościuszki'!E104</f>
        <v>12</v>
      </c>
      <c r="G104" s="2">
        <v>155.55</v>
      </c>
      <c r="J104" s="1" t="s">
        <v>518</v>
      </c>
      <c r="K104" s="1" t="s">
        <v>619</v>
      </c>
      <c r="L104" s="4" t="s">
        <v>600</v>
      </c>
      <c r="M104" s="1" t="s">
        <v>735</v>
      </c>
      <c r="N104" s="15">
        <v>26</v>
      </c>
      <c r="O104" s="2">
        <v>118.24</v>
      </c>
      <c r="P104" s="2">
        <v>3074.24</v>
      </c>
      <c r="Q104" s="104">
        <f t="shared" si="2"/>
        <v>-14</v>
      </c>
      <c r="R104" s="104" t="e">
        <f>#REF!-O104</f>
        <v>#REF!</v>
      </c>
      <c r="S104" s="104" t="e">
        <f>#REF!-P104</f>
        <v>#REF!</v>
      </c>
    </row>
    <row r="105" spans="1:19" ht="24">
      <c r="A105" s="151" t="s">
        <v>519</v>
      </c>
      <c r="B105" s="1" t="s">
        <v>619</v>
      </c>
      <c r="C105" s="4" t="s">
        <v>493</v>
      </c>
      <c r="D105" s="1" t="s">
        <v>735</v>
      </c>
      <c r="E105" s="154">
        <v>1</v>
      </c>
      <c r="G105" s="2">
        <v>155.55</v>
      </c>
      <c r="J105" s="1" t="s">
        <v>519</v>
      </c>
      <c r="K105" s="1" t="s">
        <v>619</v>
      </c>
      <c r="L105" s="4" t="s">
        <v>493</v>
      </c>
      <c r="M105" s="1" t="s">
        <v>735</v>
      </c>
      <c r="N105" s="15">
        <v>2</v>
      </c>
      <c r="O105" s="2">
        <v>160.23</v>
      </c>
      <c r="P105" s="2">
        <v>320.46</v>
      </c>
      <c r="Q105" s="104">
        <f t="shared" si="2"/>
        <v>-1</v>
      </c>
      <c r="R105" s="104" t="e">
        <f>#REF!-O105</f>
        <v>#REF!</v>
      </c>
      <c r="S105" s="104" t="e">
        <f>#REF!-P105</f>
        <v>#REF!</v>
      </c>
    </row>
    <row r="106" spans="1:19" ht="24">
      <c r="A106" s="151" t="s">
        <v>520</v>
      </c>
      <c r="B106" s="1" t="s">
        <v>619</v>
      </c>
      <c r="C106" s="4" t="s">
        <v>595</v>
      </c>
      <c r="D106" s="1" t="s">
        <v>735</v>
      </c>
      <c r="E106" s="154">
        <f>'[1]Kościuszki'!E106-'[2]Kościuszki'!E106</f>
        <v>24</v>
      </c>
      <c r="G106" s="2">
        <v>158.84</v>
      </c>
      <c r="J106" s="1" t="s">
        <v>520</v>
      </c>
      <c r="K106" s="1" t="s">
        <v>619</v>
      </c>
      <c r="L106" s="4" t="s">
        <v>595</v>
      </c>
      <c r="M106" s="1" t="s">
        <v>735</v>
      </c>
      <c r="N106" s="15">
        <v>41</v>
      </c>
      <c r="O106" s="2">
        <v>118.95</v>
      </c>
      <c r="P106" s="2">
        <v>4876.95</v>
      </c>
      <c r="Q106" s="104">
        <f t="shared" si="2"/>
        <v>-17</v>
      </c>
      <c r="R106" s="104" t="e">
        <f>#REF!-O106</f>
        <v>#REF!</v>
      </c>
      <c r="S106" s="104" t="e">
        <f>#REF!-P106</f>
        <v>#REF!</v>
      </c>
    </row>
    <row r="107" spans="1:19" ht="24">
      <c r="A107" s="151" t="s">
        <v>521</v>
      </c>
      <c r="B107" s="1" t="s">
        <v>619</v>
      </c>
      <c r="C107" s="4" t="s">
        <v>494</v>
      </c>
      <c r="D107" s="1" t="s">
        <v>735</v>
      </c>
      <c r="E107" s="154">
        <f>'[1]Kościuszki'!E107-'[2]Kościuszki'!E107</f>
        <v>13</v>
      </c>
      <c r="G107" s="2">
        <v>158.84</v>
      </c>
      <c r="J107" s="1" t="s">
        <v>521</v>
      </c>
      <c r="K107" s="1" t="s">
        <v>619</v>
      </c>
      <c r="L107" s="4" t="s">
        <v>494</v>
      </c>
      <c r="M107" s="1" t="s">
        <v>735</v>
      </c>
      <c r="N107" s="15">
        <v>28</v>
      </c>
      <c r="O107" s="2">
        <v>145.12</v>
      </c>
      <c r="P107" s="2">
        <v>4063.36</v>
      </c>
      <c r="Q107" s="104">
        <f t="shared" si="2"/>
        <v>-15</v>
      </c>
      <c r="R107" s="104" t="e">
        <f>#REF!-O107</f>
        <v>#REF!</v>
      </c>
      <c r="S107" s="104" t="e">
        <f>#REF!-P107</f>
        <v>#REF!</v>
      </c>
    </row>
    <row r="108" spans="1:19" ht="24">
      <c r="A108" s="151" t="s">
        <v>522</v>
      </c>
      <c r="B108" s="1" t="s">
        <v>619</v>
      </c>
      <c r="C108" s="4" t="s">
        <v>596</v>
      </c>
      <c r="D108" s="1" t="s">
        <v>607</v>
      </c>
      <c r="E108" s="154">
        <f>'[1]Kościuszki'!E108-'[2]Kościuszki'!E108</f>
        <v>17</v>
      </c>
      <c r="G108" s="2">
        <v>428.55</v>
      </c>
      <c r="J108" s="1" t="s">
        <v>522</v>
      </c>
      <c r="K108" s="1" t="s">
        <v>619</v>
      </c>
      <c r="L108" s="4" t="s">
        <v>596</v>
      </c>
      <c r="M108" s="1" t="s">
        <v>607</v>
      </c>
      <c r="N108" s="15">
        <v>33</v>
      </c>
      <c r="O108" s="2">
        <v>347.41</v>
      </c>
      <c r="P108" s="2">
        <v>11464.53</v>
      </c>
      <c r="Q108" s="104">
        <f aca="true" t="shared" si="3" ref="Q108:Q123">E108-N108</f>
        <v>-16</v>
      </c>
      <c r="R108" s="104" t="e">
        <f>#REF!-O108</f>
        <v>#REF!</v>
      </c>
      <c r="S108" s="104" t="e">
        <f>#REF!-P108</f>
        <v>#REF!</v>
      </c>
    </row>
    <row r="109" spans="1:19" ht="24">
      <c r="A109" s="151" t="s">
        <v>523</v>
      </c>
      <c r="B109" s="1" t="s">
        <v>619</v>
      </c>
      <c r="C109" s="4" t="s">
        <v>597</v>
      </c>
      <c r="D109" s="1" t="s">
        <v>607</v>
      </c>
      <c r="E109" s="154">
        <f>'[1]Kościuszki'!E109-'[2]Kościuszki'!E109</f>
        <v>10</v>
      </c>
      <c r="G109" s="2">
        <v>584.93</v>
      </c>
      <c r="J109" s="1" t="s">
        <v>523</v>
      </c>
      <c r="K109" s="1" t="s">
        <v>619</v>
      </c>
      <c r="L109" s="4" t="s">
        <v>597</v>
      </c>
      <c r="M109" s="1" t="s">
        <v>607</v>
      </c>
      <c r="N109" s="15">
        <v>20</v>
      </c>
      <c r="O109" s="2">
        <v>233.87</v>
      </c>
      <c r="P109" s="2">
        <v>4677.4</v>
      </c>
      <c r="Q109" s="104">
        <f t="shared" si="3"/>
        <v>-10</v>
      </c>
      <c r="R109" s="104" t="e">
        <f>#REF!-O109</f>
        <v>#REF!</v>
      </c>
      <c r="S109" s="104" t="e">
        <f>#REF!-P109</f>
        <v>#REF!</v>
      </c>
    </row>
    <row r="110" spans="1:19" ht="12.75">
      <c r="A110" s="332" t="s">
        <v>577</v>
      </c>
      <c r="B110" s="336" t="s">
        <v>598</v>
      </c>
      <c r="C110" s="330" t="s">
        <v>599</v>
      </c>
      <c r="D110" s="330"/>
      <c r="E110" s="331"/>
      <c r="G110" s="12"/>
      <c r="J110" s="289" t="s">
        <v>577</v>
      </c>
      <c r="K110" s="289" t="s">
        <v>598</v>
      </c>
      <c r="L110" s="291" t="s">
        <v>599</v>
      </c>
      <c r="M110" s="292"/>
      <c r="N110" s="292"/>
      <c r="O110" s="292"/>
      <c r="P110" s="293"/>
      <c r="Q110" s="104">
        <f t="shared" si="3"/>
        <v>0</v>
      </c>
      <c r="R110" s="104" t="e">
        <f>#REF!-O110</f>
        <v>#REF!</v>
      </c>
      <c r="S110" s="104" t="e">
        <f>#REF!-P110</f>
        <v>#REF!</v>
      </c>
    </row>
    <row r="111" spans="1:19" ht="12.75">
      <c r="A111" s="332"/>
      <c r="B111" s="336"/>
      <c r="C111" s="8" t="s">
        <v>574</v>
      </c>
      <c r="D111" s="1" t="s">
        <v>625</v>
      </c>
      <c r="E111" s="154">
        <v>1</v>
      </c>
      <c r="G111" s="2" t="e">
        <f>Oswietlenie!#REF!</f>
        <v>#REF!</v>
      </c>
      <c r="J111" s="290"/>
      <c r="K111" s="290"/>
      <c r="L111" s="8" t="s">
        <v>574</v>
      </c>
      <c r="M111" s="1" t="s">
        <v>625</v>
      </c>
      <c r="N111" s="1">
        <v>1</v>
      </c>
      <c r="O111" s="2">
        <v>449484.7100000001</v>
      </c>
      <c r="P111" s="2">
        <v>449484.71</v>
      </c>
      <c r="Q111" s="104">
        <f t="shared" si="3"/>
        <v>0</v>
      </c>
      <c r="R111" s="104" t="e">
        <f>#REF!-O111</f>
        <v>#REF!</v>
      </c>
      <c r="S111" s="104" t="e">
        <f>#REF!-P111</f>
        <v>#REF!</v>
      </c>
    </row>
    <row r="112" spans="1:19" ht="12.75">
      <c r="A112" s="149"/>
      <c r="B112" s="5" t="s">
        <v>610</v>
      </c>
      <c r="C112" s="346" t="s">
        <v>611</v>
      </c>
      <c r="D112" s="346"/>
      <c r="E112" s="347"/>
      <c r="G112" s="12"/>
      <c r="J112" s="5"/>
      <c r="K112" s="5" t="s">
        <v>610</v>
      </c>
      <c r="L112" s="294" t="s">
        <v>611</v>
      </c>
      <c r="M112" s="295"/>
      <c r="N112" s="295"/>
      <c r="O112" s="295"/>
      <c r="P112" s="296"/>
      <c r="Q112" s="104">
        <f t="shared" si="3"/>
        <v>0</v>
      </c>
      <c r="R112" s="104" t="e">
        <f>#REF!-O112</f>
        <v>#REF!</v>
      </c>
      <c r="S112" s="104" t="e">
        <f>#REF!-P112</f>
        <v>#REF!</v>
      </c>
    </row>
    <row r="113" spans="1:19" ht="12.75">
      <c r="A113" s="157" t="s">
        <v>762</v>
      </c>
      <c r="B113" s="1" t="s">
        <v>484</v>
      </c>
      <c r="C113" s="356" t="s">
        <v>467</v>
      </c>
      <c r="D113" s="356"/>
      <c r="E113" s="357"/>
      <c r="G113" s="12"/>
      <c r="J113" s="116" t="s">
        <v>762</v>
      </c>
      <c r="K113" s="1" t="s">
        <v>484</v>
      </c>
      <c r="L113" s="297" t="s">
        <v>467</v>
      </c>
      <c r="M113" s="298"/>
      <c r="N113" s="298"/>
      <c r="O113" s="298"/>
      <c r="P113" s="299"/>
      <c r="Q113" s="104">
        <f t="shared" si="3"/>
        <v>0</v>
      </c>
      <c r="R113" s="104" t="e">
        <f>#REF!-O113</f>
        <v>#REF!</v>
      </c>
      <c r="S113" s="104" t="e">
        <f>#REF!-P113</f>
        <v>#REF!</v>
      </c>
    </row>
    <row r="114" spans="1:19" ht="12.75">
      <c r="A114" s="151" t="s">
        <v>763</v>
      </c>
      <c r="B114" s="7" t="s">
        <v>619</v>
      </c>
      <c r="C114" s="4" t="s">
        <v>464</v>
      </c>
      <c r="D114" s="1" t="s">
        <v>606</v>
      </c>
      <c r="E114" s="154">
        <f>'[1]Kościuszki'!E114-'[2]Kościuszki'!E114</f>
        <v>848</v>
      </c>
      <c r="G114" s="2">
        <v>63.54</v>
      </c>
      <c r="J114" s="1" t="s">
        <v>763</v>
      </c>
      <c r="K114" s="7" t="s">
        <v>619</v>
      </c>
      <c r="L114" s="4" t="s">
        <v>464</v>
      </c>
      <c r="M114" s="1" t="s">
        <v>606</v>
      </c>
      <c r="N114" s="15">
        <v>1281</v>
      </c>
      <c r="O114" s="2">
        <v>140.55</v>
      </c>
      <c r="P114" s="2">
        <v>180044.55</v>
      </c>
      <c r="Q114" s="104">
        <f t="shared" si="3"/>
        <v>-433</v>
      </c>
      <c r="R114" s="104" t="e">
        <f>#REF!-O114</f>
        <v>#REF!</v>
      </c>
      <c r="S114" s="104" t="e">
        <f>#REF!-P114</f>
        <v>#REF!</v>
      </c>
    </row>
    <row r="115" spans="1:19" ht="12.75">
      <c r="A115" s="151" t="s">
        <v>764</v>
      </c>
      <c r="B115" s="7" t="s">
        <v>619</v>
      </c>
      <c r="C115" s="4" t="s">
        <v>465</v>
      </c>
      <c r="D115" s="1" t="s">
        <v>606</v>
      </c>
      <c r="E115" s="154">
        <f>'[1]Kościuszki'!E115-'[2]Kościuszki'!E115</f>
        <v>1344</v>
      </c>
      <c r="G115" s="2">
        <v>63.54</v>
      </c>
      <c r="J115" s="1" t="s">
        <v>764</v>
      </c>
      <c r="K115" s="7" t="s">
        <v>619</v>
      </c>
      <c r="L115" s="4" t="s">
        <v>465</v>
      </c>
      <c r="M115" s="1" t="s">
        <v>606</v>
      </c>
      <c r="N115" s="15">
        <v>2079</v>
      </c>
      <c r="O115" s="2">
        <v>140.55</v>
      </c>
      <c r="P115" s="2">
        <v>292203.45</v>
      </c>
      <c r="Q115" s="104">
        <f t="shared" si="3"/>
        <v>-735</v>
      </c>
      <c r="R115" s="104" t="e">
        <f>#REF!-O115</f>
        <v>#REF!</v>
      </c>
      <c r="S115" s="104" t="e">
        <f>#REF!-P115</f>
        <v>#REF!</v>
      </c>
    </row>
    <row r="116" spans="1:19" ht="12.75">
      <c r="A116" s="151" t="s">
        <v>583</v>
      </c>
      <c r="B116" s="1" t="s">
        <v>484</v>
      </c>
      <c r="C116" s="6" t="s">
        <v>468</v>
      </c>
      <c r="D116" s="1" t="s">
        <v>606</v>
      </c>
      <c r="E116" s="154">
        <f>'[1]Kościuszki'!E116-'[2]Kościuszki'!E116</f>
        <v>1678</v>
      </c>
      <c r="G116" s="2">
        <v>20.32</v>
      </c>
      <c r="J116" s="1" t="s">
        <v>583</v>
      </c>
      <c r="K116" s="1" t="s">
        <v>484</v>
      </c>
      <c r="L116" s="6" t="s">
        <v>468</v>
      </c>
      <c r="M116" s="1" t="s">
        <v>606</v>
      </c>
      <c r="N116" s="15">
        <v>2811</v>
      </c>
      <c r="O116" s="2">
        <v>60.24</v>
      </c>
      <c r="P116" s="2">
        <v>169334.64</v>
      </c>
      <c r="Q116" s="104">
        <f t="shared" si="3"/>
        <v>-1133</v>
      </c>
      <c r="R116" s="104" t="e">
        <f>#REF!-O116</f>
        <v>#REF!</v>
      </c>
      <c r="S116" s="104" t="e">
        <f>#REF!-P116</f>
        <v>#REF!</v>
      </c>
    </row>
    <row r="117" spans="1:19" ht="12.75">
      <c r="A117" s="151" t="s">
        <v>589</v>
      </c>
      <c r="B117" s="1" t="s">
        <v>484</v>
      </c>
      <c r="C117" s="330" t="s">
        <v>466</v>
      </c>
      <c r="D117" s="330"/>
      <c r="E117" s="331"/>
      <c r="G117" s="12"/>
      <c r="J117" s="1" t="s">
        <v>589</v>
      </c>
      <c r="K117" s="1" t="s">
        <v>484</v>
      </c>
      <c r="L117" s="291" t="s">
        <v>466</v>
      </c>
      <c r="M117" s="292"/>
      <c r="N117" s="292"/>
      <c r="O117" s="292"/>
      <c r="P117" s="293"/>
      <c r="Q117" s="104">
        <f t="shared" si="3"/>
        <v>0</v>
      </c>
      <c r="R117" s="104" t="e">
        <f>#REF!-O117</f>
        <v>#REF!</v>
      </c>
      <c r="S117" s="104" t="e">
        <f>#REF!-P117</f>
        <v>#REF!</v>
      </c>
    </row>
    <row r="118" spans="1:19" ht="12.75">
      <c r="A118" s="151" t="s">
        <v>592</v>
      </c>
      <c r="B118" s="1" t="s">
        <v>619</v>
      </c>
      <c r="C118" s="6" t="s">
        <v>686</v>
      </c>
      <c r="D118" s="1" t="s">
        <v>606</v>
      </c>
      <c r="E118" s="154">
        <f>'[1]Kościuszki'!E118-'[2]Kościuszki'!E118</f>
        <v>1173</v>
      </c>
      <c r="G118" s="2">
        <v>41.45</v>
      </c>
      <c r="J118" s="1" t="s">
        <v>592</v>
      </c>
      <c r="K118" s="1" t="s">
        <v>619</v>
      </c>
      <c r="L118" s="6" t="s">
        <v>686</v>
      </c>
      <c r="M118" s="1" t="s">
        <v>606</v>
      </c>
      <c r="N118" s="15">
        <v>1961</v>
      </c>
      <c r="O118" s="2">
        <v>92.07</v>
      </c>
      <c r="P118" s="2">
        <v>180549.27</v>
      </c>
      <c r="Q118" s="104">
        <f t="shared" si="3"/>
        <v>-788</v>
      </c>
      <c r="R118" s="104" t="e">
        <f>#REF!-O118</f>
        <v>#REF!</v>
      </c>
      <c r="S118" s="104" t="e">
        <f>#REF!-P118</f>
        <v>#REF!</v>
      </c>
    </row>
    <row r="119" spans="1:19" ht="12.75">
      <c r="A119" s="151"/>
      <c r="B119" s="5" t="s">
        <v>632</v>
      </c>
      <c r="C119" s="328" t="s">
        <v>633</v>
      </c>
      <c r="D119" s="328"/>
      <c r="E119" s="329"/>
      <c r="G119" s="12"/>
      <c r="J119" s="1"/>
      <c r="K119" s="5" t="s">
        <v>632</v>
      </c>
      <c r="L119" s="300" t="s">
        <v>633</v>
      </c>
      <c r="M119" s="301"/>
      <c r="N119" s="301"/>
      <c r="O119" s="301"/>
      <c r="P119" s="302"/>
      <c r="Q119" s="104">
        <f t="shared" si="3"/>
        <v>0</v>
      </c>
      <c r="R119" s="104" t="e">
        <f>#REF!-O119</f>
        <v>#REF!</v>
      </c>
      <c r="S119" s="104" t="e">
        <f>#REF!-P119</f>
        <v>#REF!</v>
      </c>
    </row>
    <row r="120" spans="1:19" ht="12.75">
      <c r="A120" s="332" t="s">
        <v>313</v>
      </c>
      <c r="B120" s="336" t="s">
        <v>634</v>
      </c>
      <c r="C120" s="334" t="s">
        <v>312</v>
      </c>
      <c r="D120" s="334"/>
      <c r="E120" s="335"/>
      <c r="G120" s="12"/>
      <c r="J120" s="289" t="s">
        <v>313</v>
      </c>
      <c r="K120" s="289" t="s">
        <v>634</v>
      </c>
      <c r="L120" s="303" t="s">
        <v>312</v>
      </c>
      <c r="M120" s="304"/>
      <c r="N120" s="304"/>
      <c r="O120" s="304"/>
      <c r="P120" s="305"/>
      <c r="Q120" s="104">
        <f t="shared" si="3"/>
        <v>0</v>
      </c>
      <c r="R120" s="104" t="e">
        <f>#REF!-O120</f>
        <v>#REF!</v>
      </c>
      <c r="S120" s="104" t="e">
        <f>#REF!-P120</f>
        <v>#REF!</v>
      </c>
    </row>
    <row r="121" spans="1:19" ht="12.75">
      <c r="A121" s="332"/>
      <c r="B121" s="336"/>
      <c r="C121" s="8" t="s">
        <v>574</v>
      </c>
      <c r="D121" s="1" t="s">
        <v>625</v>
      </c>
      <c r="E121" s="155">
        <v>1</v>
      </c>
      <c r="G121" s="2" t="e">
        <f>Kanalizacja!#REF!</f>
        <v>#REF!</v>
      </c>
      <c r="J121" s="290"/>
      <c r="K121" s="290"/>
      <c r="L121" s="8" t="s">
        <v>574</v>
      </c>
      <c r="M121" s="1" t="s">
        <v>625</v>
      </c>
      <c r="N121" s="1">
        <v>1</v>
      </c>
      <c r="O121" s="2">
        <v>33616.8</v>
      </c>
      <c r="P121" s="2">
        <v>33616.8</v>
      </c>
      <c r="Q121" s="104">
        <f t="shared" si="3"/>
        <v>0</v>
      </c>
      <c r="R121" s="104" t="e">
        <f>#REF!-O121</f>
        <v>#REF!</v>
      </c>
      <c r="S121" s="104" t="e">
        <f>#REF!-P121</f>
        <v>#REF!</v>
      </c>
    </row>
    <row r="122" spans="1:19" ht="12.75">
      <c r="A122" s="332" t="s">
        <v>314</v>
      </c>
      <c r="B122" s="336" t="s">
        <v>634</v>
      </c>
      <c r="C122" s="330" t="s">
        <v>635</v>
      </c>
      <c r="D122" s="330"/>
      <c r="E122" s="331"/>
      <c r="G122" s="12"/>
      <c r="J122" s="289" t="s">
        <v>314</v>
      </c>
      <c r="K122" s="289" t="s">
        <v>634</v>
      </c>
      <c r="L122" s="291" t="s">
        <v>635</v>
      </c>
      <c r="M122" s="292"/>
      <c r="N122" s="292"/>
      <c r="O122" s="292"/>
      <c r="P122" s="293"/>
      <c r="Q122" s="104">
        <f t="shared" si="3"/>
        <v>0</v>
      </c>
      <c r="R122" s="104" t="e">
        <f>#REF!-O122</f>
        <v>#REF!</v>
      </c>
      <c r="S122" s="104" t="e">
        <f>#REF!-P122</f>
        <v>#REF!</v>
      </c>
    </row>
    <row r="123" spans="1:19" ht="13.5" thickBot="1">
      <c r="A123" s="333"/>
      <c r="B123" s="337"/>
      <c r="C123" s="159" t="s">
        <v>687</v>
      </c>
      <c r="D123" s="158" t="s">
        <v>607</v>
      </c>
      <c r="E123" s="160">
        <f>'[1]Kościuszki'!E123-'[2]Kościuszki'!E123</f>
        <v>2200</v>
      </c>
      <c r="G123" s="2">
        <v>32.83</v>
      </c>
      <c r="J123" s="290"/>
      <c r="K123" s="290"/>
      <c r="L123" s="16" t="s">
        <v>687</v>
      </c>
      <c r="M123" s="1" t="s">
        <v>607</v>
      </c>
      <c r="N123" s="15">
        <v>3230</v>
      </c>
      <c r="O123" s="2">
        <v>6.89</v>
      </c>
      <c r="P123" s="2">
        <v>22254.7</v>
      </c>
      <c r="Q123" s="104">
        <f t="shared" si="3"/>
        <v>-1030</v>
      </c>
      <c r="R123" s="104" t="e">
        <f>#REF!-O123</f>
        <v>#REF!</v>
      </c>
      <c r="S123" s="104" t="e">
        <f>#REF!-P123</f>
        <v>#REF!</v>
      </c>
    </row>
    <row r="124" spans="4:7" ht="12.75">
      <c r="D124" s="9"/>
      <c r="E124" s="17"/>
      <c r="G124" s="10"/>
    </row>
    <row r="125" spans="1:7" ht="12.75">
      <c r="A125" s="9"/>
      <c r="B125" s="9"/>
      <c r="C125" s="11"/>
      <c r="D125" s="9"/>
      <c r="E125" s="17"/>
      <c r="G125" s="10"/>
    </row>
    <row r="126" spans="1:7" ht="12.75">
      <c r="A126" s="9"/>
      <c r="B126" s="9"/>
      <c r="C126" s="11"/>
      <c r="D126" s="9"/>
      <c r="E126" s="17"/>
      <c r="G126" s="10"/>
    </row>
    <row r="127" spans="1:7" ht="12.75">
      <c r="A127" s="9"/>
      <c r="B127" s="9"/>
      <c r="C127" s="11"/>
      <c r="D127" s="9"/>
      <c r="E127" s="17"/>
      <c r="G127" s="10"/>
    </row>
    <row r="128" spans="1:7" ht="12.75">
      <c r="A128" s="9"/>
      <c r="B128" s="9"/>
      <c r="C128" s="11"/>
      <c r="D128" s="9"/>
      <c r="E128" s="17"/>
      <c r="G128" s="10"/>
    </row>
    <row r="129" spans="1:7" ht="12.75">
      <c r="A129" s="9"/>
      <c r="B129" s="9"/>
      <c r="C129" s="11"/>
      <c r="D129" s="9"/>
      <c r="E129" s="17"/>
      <c r="G129" s="10"/>
    </row>
    <row r="130" spans="1:7" ht="12.75">
      <c r="A130" s="9"/>
      <c r="B130" s="9"/>
      <c r="C130" s="11"/>
      <c r="D130" s="9"/>
      <c r="E130" s="17"/>
      <c r="G130" s="10"/>
    </row>
    <row r="131" spans="1:7" ht="12.75">
      <c r="A131" s="9"/>
      <c r="B131" s="9"/>
      <c r="C131" s="11"/>
      <c r="D131" s="9"/>
      <c r="E131" s="17"/>
      <c r="G131" s="10"/>
    </row>
    <row r="132" spans="1:7" ht="12.75">
      <c r="A132" s="9"/>
      <c r="B132" s="9"/>
      <c r="C132" s="11"/>
      <c r="D132" s="9"/>
      <c r="E132" s="17"/>
      <c r="G132" s="10"/>
    </row>
    <row r="133" spans="1:7" ht="12.75">
      <c r="A133" s="9"/>
      <c r="B133" s="9"/>
      <c r="C133" s="11"/>
      <c r="D133" s="9"/>
      <c r="E133" s="17"/>
      <c r="G133" s="10"/>
    </row>
    <row r="134" spans="1:7" ht="12.75">
      <c r="A134" s="9"/>
      <c r="B134" s="9"/>
      <c r="C134" s="11"/>
      <c r="D134" s="9"/>
      <c r="E134" s="17"/>
      <c r="G134" s="10"/>
    </row>
    <row r="135" spans="1:7" ht="12.75">
      <c r="A135" s="9"/>
      <c r="B135" s="9"/>
      <c r="C135" s="11"/>
      <c r="D135" s="9"/>
      <c r="E135" s="17"/>
      <c r="G135" s="10"/>
    </row>
    <row r="136" spans="1:7" ht="12.75">
      <c r="A136" s="9"/>
      <c r="B136" s="9"/>
      <c r="C136" s="11"/>
      <c r="D136" s="9"/>
      <c r="E136" s="17"/>
      <c r="G136" s="10"/>
    </row>
    <row r="137" spans="1:7" ht="12.75">
      <c r="A137" s="9"/>
      <c r="B137" s="9"/>
      <c r="C137" s="11"/>
      <c r="D137" s="9"/>
      <c r="E137" s="17"/>
      <c r="G137" s="10"/>
    </row>
  </sheetData>
  <sheetProtection/>
  <mergeCells count="122">
    <mergeCell ref="A57:A58"/>
    <mergeCell ref="C83:E83"/>
    <mergeCell ref="C59:E59"/>
    <mergeCell ref="A110:A111"/>
    <mergeCell ref="C96:E96"/>
    <mergeCell ref="C100:E100"/>
    <mergeCell ref="B110:B111"/>
    <mergeCell ref="C110:E110"/>
    <mergeCell ref="B57:B58"/>
    <mergeCell ref="C117:E117"/>
    <mergeCell ref="C60:E60"/>
    <mergeCell ref="C71:E71"/>
    <mergeCell ref="C95:E95"/>
    <mergeCell ref="C80:E80"/>
    <mergeCell ref="C85:E85"/>
    <mergeCell ref="C75:E75"/>
    <mergeCell ref="C113:E113"/>
    <mergeCell ref="C92:E92"/>
    <mergeCell ref="C86:E86"/>
    <mergeCell ref="C18:E18"/>
    <mergeCell ref="C112:E112"/>
    <mergeCell ref="C45:E45"/>
    <mergeCell ref="C57:E57"/>
    <mergeCell ref="C46:E46"/>
    <mergeCell ref="C56:E56"/>
    <mergeCell ref="A39:A40"/>
    <mergeCell ref="B39:B40"/>
    <mergeCell ref="C39:E39"/>
    <mergeCell ref="B41:B42"/>
    <mergeCell ref="C41:E41"/>
    <mergeCell ref="A43:A44"/>
    <mergeCell ref="A41:A42"/>
    <mergeCell ref="B43:B44"/>
    <mergeCell ref="C43:E43"/>
    <mergeCell ref="C16:E16"/>
    <mergeCell ref="A8:E8"/>
    <mergeCell ref="C5:E5"/>
    <mergeCell ref="A6:A7"/>
    <mergeCell ref="C11:E11"/>
    <mergeCell ref="C14:E14"/>
    <mergeCell ref="B6:B7"/>
    <mergeCell ref="C6:E6"/>
    <mergeCell ref="D9:E9"/>
    <mergeCell ref="B9:B10"/>
    <mergeCell ref="C9:C10"/>
    <mergeCell ref="A14:A15"/>
    <mergeCell ref="B14:B15"/>
    <mergeCell ref="A9:A10"/>
    <mergeCell ref="A2:E2"/>
    <mergeCell ref="A3:A4"/>
    <mergeCell ref="B3:B4"/>
    <mergeCell ref="C3:C4"/>
    <mergeCell ref="D3:E3"/>
    <mergeCell ref="C119:E119"/>
    <mergeCell ref="C122:E122"/>
    <mergeCell ref="A122:A123"/>
    <mergeCell ref="C120:E120"/>
    <mergeCell ref="B122:B123"/>
    <mergeCell ref="B120:B121"/>
    <mergeCell ref="A120:A121"/>
    <mergeCell ref="A1:E1"/>
    <mergeCell ref="G9:G10"/>
    <mergeCell ref="L5:P5"/>
    <mergeCell ref="J6:J7"/>
    <mergeCell ref="K6:K7"/>
    <mergeCell ref="L6:P6"/>
    <mergeCell ref="J8:P8"/>
    <mergeCell ref="G3:G4"/>
    <mergeCell ref="K9:K10"/>
    <mergeCell ref="L9:L10"/>
    <mergeCell ref="R9:R10"/>
    <mergeCell ref="S9:S10"/>
    <mergeCell ref="L11:P11"/>
    <mergeCell ref="J14:J15"/>
    <mergeCell ref="K14:K15"/>
    <mergeCell ref="L14:P14"/>
    <mergeCell ref="M9:N9"/>
    <mergeCell ref="O9:O10"/>
    <mergeCell ref="P9:P10"/>
    <mergeCell ref="J9:J10"/>
    <mergeCell ref="L16:P16"/>
    <mergeCell ref="L18:P18"/>
    <mergeCell ref="J41:J42"/>
    <mergeCell ref="K41:K42"/>
    <mergeCell ref="L41:P41"/>
    <mergeCell ref="L46:P46"/>
    <mergeCell ref="L75:P75"/>
    <mergeCell ref="L80:P80"/>
    <mergeCell ref="L56:P56"/>
    <mergeCell ref="J39:J40"/>
    <mergeCell ref="K39:K40"/>
    <mergeCell ref="L39:P39"/>
    <mergeCell ref="J43:J44"/>
    <mergeCell ref="K43:K44"/>
    <mergeCell ref="L43:P43"/>
    <mergeCell ref="L45:P45"/>
    <mergeCell ref="J57:J58"/>
    <mergeCell ref="K57:K58"/>
    <mergeCell ref="L57:P57"/>
    <mergeCell ref="L59:P59"/>
    <mergeCell ref="L60:P60"/>
    <mergeCell ref="L71:P71"/>
    <mergeCell ref="L83:P83"/>
    <mergeCell ref="L85:P85"/>
    <mergeCell ref="L95:P95"/>
    <mergeCell ref="L96:P96"/>
    <mergeCell ref="L100:P100"/>
    <mergeCell ref="J110:J111"/>
    <mergeCell ref="K110:K111"/>
    <mergeCell ref="L110:P110"/>
    <mergeCell ref="L86:P86"/>
    <mergeCell ref="L92:P92"/>
    <mergeCell ref="J122:J123"/>
    <mergeCell ref="K122:K123"/>
    <mergeCell ref="L122:P122"/>
    <mergeCell ref="L112:P112"/>
    <mergeCell ref="L113:P113"/>
    <mergeCell ref="L117:P117"/>
    <mergeCell ref="L119:P119"/>
    <mergeCell ref="J120:J121"/>
    <mergeCell ref="K120:K121"/>
    <mergeCell ref="L120:P120"/>
  </mergeCells>
  <printOptions/>
  <pageMargins left="1.0236220472440944" right="0.3937007874015748" top="0.984251968503937" bottom="0.984251968503937" header="0.5118110236220472" footer="0.5118110236220472"/>
  <pageSetup cellComments="asDisplayed" fitToHeight="0" fitToWidth="1" horizontalDpi="600" verticalDpi="600" orientation="portrait" paperSize="9" r:id="rId1"/>
  <headerFooter alignWithMargins="0">
    <oddHeader xml:space="preserve">&amp;R 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5.7109375" style="88" customWidth="1"/>
    <col min="2" max="2" width="10.28125" style="88" customWidth="1"/>
    <col min="3" max="3" width="37.7109375" style="89" customWidth="1"/>
    <col min="4" max="4" width="4.7109375" style="88" customWidth="1"/>
    <col min="5" max="5" width="8.7109375" style="90" customWidth="1"/>
    <col min="6" max="7" width="9.140625" style="91" customWidth="1"/>
  </cols>
  <sheetData>
    <row r="1" spans="1:6" s="56" customFormat="1" ht="12">
      <c r="A1" s="53" t="s">
        <v>280</v>
      </c>
      <c r="B1" s="54"/>
      <c r="C1" s="359" t="s">
        <v>281</v>
      </c>
      <c r="D1" s="359"/>
      <c r="E1" s="359"/>
      <c r="F1" s="55"/>
    </row>
    <row r="2" spans="1:6" s="56" customFormat="1" ht="12">
      <c r="A2" s="53" t="s">
        <v>282</v>
      </c>
      <c r="B2" s="54"/>
      <c r="C2" s="359" t="s">
        <v>283</v>
      </c>
      <c r="D2" s="359"/>
      <c r="E2" s="359"/>
      <c r="F2" s="55"/>
    </row>
    <row r="3" spans="1:7" s="62" customFormat="1" ht="12.75" thickBot="1">
      <c r="A3" s="57"/>
      <c r="B3" s="57"/>
      <c r="C3" s="58"/>
      <c r="D3" s="57"/>
      <c r="E3" s="59"/>
      <c r="F3" s="60"/>
      <c r="G3" s="61"/>
    </row>
    <row r="4" spans="1:7" s="64" customFormat="1" ht="12">
      <c r="A4" s="161" t="s">
        <v>284</v>
      </c>
      <c r="B4" s="162" t="s">
        <v>285</v>
      </c>
      <c r="C4" s="162" t="s">
        <v>286</v>
      </c>
      <c r="D4" s="162" t="s">
        <v>287</v>
      </c>
      <c r="E4" s="163" t="s">
        <v>288</v>
      </c>
      <c r="F4" s="63"/>
      <c r="G4" s="61"/>
    </row>
    <row r="5" spans="1:7" s="56" customFormat="1" ht="28.5" customHeight="1">
      <c r="A5" s="164" t="s">
        <v>289</v>
      </c>
      <c r="B5" s="65" t="s">
        <v>290</v>
      </c>
      <c r="C5" s="360" t="s">
        <v>291</v>
      </c>
      <c r="D5" s="361"/>
      <c r="E5" s="362"/>
      <c r="F5" s="55"/>
      <c r="G5" s="61"/>
    </row>
    <row r="6" spans="1:7" s="68" customFormat="1" ht="12">
      <c r="A6" s="165">
        <v>1</v>
      </c>
      <c r="B6" s="66" t="s">
        <v>292</v>
      </c>
      <c r="C6" s="67" t="s">
        <v>293</v>
      </c>
      <c r="D6" s="66" t="s">
        <v>735</v>
      </c>
      <c r="E6" s="166">
        <f>E8</f>
        <v>3</v>
      </c>
      <c r="F6" s="61"/>
      <c r="G6" s="61"/>
    </row>
    <row r="7" spans="1:7" s="72" customFormat="1" ht="36">
      <c r="A7" s="167"/>
      <c r="B7" s="69"/>
      <c r="C7" s="70" t="s">
        <v>294</v>
      </c>
      <c r="D7" s="69"/>
      <c r="E7" s="168"/>
      <c r="F7" s="71"/>
      <c r="G7" s="61"/>
    </row>
    <row r="8" spans="1:7" s="78" customFormat="1" ht="12.75" customHeight="1">
      <c r="A8" s="169"/>
      <c r="B8" s="73"/>
      <c r="C8" s="74" t="s">
        <v>295</v>
      </c>
      <c r="D8" s="75" t="s">
        <v>735</v>
      </c>
      <c r="E8" s="170">
        <f>'[1]Wycinka'!E8-'[2]Wycinka'!E8</f>
        <v>3</v>
      </c>
      <c r="F8" s="76"/>
      <c r="G8" s="77"/>
    </row>
    <row r="9" spans="1:7" s="68" customFormat="1" ht="12">
      <c r="A9" s="165">
        <v>2</v>
      </c>
      <c r="B9" s="66" t="s">
        <v>292</v>
      </c>
      <c r="C9" s="67" t="s">
        <v>296</v>
      </c>
      <c r="D9" s="66" t="s">
        <v>735</v>
      </c>
      <c r="E9" s="166">
        <f>SUM(E11:E16)</f>
        <v>67</v>
      </c>
      <c r="F9" s="61"/>
      <c r="G9" s="61"/>
    </row>
    <row r="10" spans="1:7" s="68" customFormat="1" ht="36" customHeight="1">
      <c r="A10" s="171"/>
      <c r="B10" s="79"/>
      <c r="C10" s="222" t="s">
        <v>897</v>
      </c>
      <c r="D10" s="79"/>
      <c r="E10" s="172"/>
      <c r="F10" s="61"/>
      <c r="G10" s="61"/>
    </row>
    <row r="11" spans="1:7" s="82" customFormat="1" ht="11.25">
      <c r="A11" s="173"/>
      <c r="B11" s="83"/>
      <c r="C11" s="223" t="s">
        <v>901</v>
      </c>
      <c r="D11" s="84" t="s">
        <v>735</v>
      </c>
      <c r="E11" s="170">
        <f>'[1]Wycinka'!E14-'[2]Wycinka'!E14</f>
        <v>2</v>
      </c>
      <c r="F11" s="80"/>
      <c r="G11" s="81"/>
    </row>
    <row r="12" spans="1:7" s="82" customFormat="1" ht="11.25">
      <c r="A12" s="173"/>
      <c r="B12" s="83"/>
      <c r="C12" s="223" t="s">
        <v>898</v>
      </c>
      <c r="D12" s="84" t="s">
        <v>735</v>
      </c>
      <c r="E12" s="170">
        <f>'[1]Wycinka'!E15-'[2]Wycinka'!E15</f>
        <v>0</v>
      </c>
      <c r="F12" s="80"/>
      <c r="G12" s="81"/>
    </row>
    <row r="13" spans="1:7" s="82" customFormat="1" ht="11.25">
      <c r="A13" s="173"/>
      <c r="B13" s="83"/>
      <c r="C13" s="224" t="s">
        <v>902</v>
      </c>
      <c r="D13" s="83" t="s">
        <v>735</v>
      </c>
      <c r="E13" s="170">
        <f>'[1]Wycinka'!E16-'[2]Wycinka'!E16</f>
        <v>21</v>
      </c>
      <c r="F13" s="80"/>
      <c r="G13" s="81"/>
    </row>
    <row r="14" spans="1:7" s="78" customFormat="1" ht="11.25">
      <c r="A14" s="173"/>
      <c r="B14" s="83"/>
      <c r="C14" s="223" t="s">
        <v>903</v>
      </c>
      <c r="D14" s="84" t="s">
        <v>735</v>
      </c>
      <c r="E14" s="170">
        <f>'[1]Wycinka'!E17-'[2]Wycinka'!E17</f>
        <v>30</v>
      </c>
      <c r="F14" s="76"/>
      <c r="G14" s="77"/>
    </row>
    <row r="15" spans="1:7" s="82" customFormat="1" ht="11.25">
      <c r="A15" s="173"/>
      <c r="B15" s="83"/>
      <c r="C15" s="223" t="s">
        <v>899</v>
      </c>
      <c r="D15" s="84" t="s">
        <v>735</v>
      </c>
      <c r="E15" s="170">
        <f>'[1]Wycinka'!E18-'[2]Wycinka'!E18</f>
        <v>12</v>
      </c>
      <c r="F15" s="80"/>
      <c r="G15" s="81"/>
    </row>
    <row r="16" spans="1:7" s="82" customFormat="1" ht="12" thickBot="1">
      <c r="A16" s="174"/>
      <c r="B16" s="175"/>
      <c r="C16" s="225" t="s">
        <v>900</v>
      </c>
      <c r="D16" s="175" t="s">
        <v>735</v>
      </c>
      <c r="E16" s="176">
        <f>'[1]Wycinka'!E19-'[2]Wycinka'!E19</f>
        <v>2</v>
      </c>
      <c r="F16" s="80"/>
      <c r="G16" s="81"/>
    </row>
    <row r="17" spans="1:7" s="72" customFormat="1" ht="12">
      <c r="A17" s="85"/>
      <c r="B17" s="85"/>
      <c r="C17" s="86"/>
      <c r="D17" s="85"/>
      <c r="E17" s="87"/>
      <c r="F17" s="71"/>
      <c r="G17" s="61"/>
    </row>
  </sheetData>
  <sheetProtection/>
  <mergeCells count="3">
    <mergeCell ref="C1:E1"/>
    <mergeCell ref="C2:E2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8">
      <selection activeCell="C37" sqref="C37"/>
    </sheetView>
  </sheetViews>
  <sheetFormatPr defaultColWidth="9.7109375" defaultRowHeight="12.75"/>
  <cols>
    <col min="1" max="1" width="6.00390625" style="25" customWidth="1"/>
    <col min="2" max="2" width="10.8515625" style="25" customWidth="1"/>
    <col min="3" max="3" width="37.00390625" style="29" customWidth="1"/>
    <col min="4" max="4" width="7.8515625" style="25" customWidth="1"/>
    <col min="5" max="5" width="6.57421875" style="25" customWidth="1"/>
    <col min="6" max="7" width="9.7109375" style="25" hidden="1" customWidth="1"/>
    <col min="8" max="16384" width="9.7109375" style="29" customWidth="1"/>
  </cols>
  <sheetData>
    <row r="1" spans="1:5" ht="14.25">
      <c r="A1" s="363" t="s">
        <v>373</v>
      </c>
      <c r="B1" s="363"/>
      <c r="C1" s="363"/>
      <c r="D1" s="363"/>
      <c r="E1" s="363"/>
    </row>
    <row r="2" spans="1:5" ht="15" thickBot="1">
      <c r="A2" s="363" t="s">
        <v>557</v>
      </c>
      <c r="B2" s="363"/>
      <c r="C2" s="363"/>
      <c r="D2" s="363"/>
      <c r="E2" s="363"/>
    </row>
    <row r="3" spans="1:5" ht="14.25">
      <c r="A3" s="177" t="s">
        <v>603</v>
      </c>
      <c r="B3" s="178" t="s">
        <v>765</v>
      </c>
      <c r="C3" s="179" t="s">
        <v>700</v>
      </c>
      <c r="D3" s="178" t="s">
        <v>558</v>
      </c>
      <c r="E3" s="180" t="s">
        <v>538</v>
      </c>
    </row>
    <row r="4" spans="1:5" ht="14.25">
      <c r="A4" s="181">
        <v>1</v>
      </c>
      <c r="B4" s="139"/>
      <c r="C4" s="132" t="s">
        <v>814</v>
      </c>
      <c r="D4" s="139"/>
      <c r="E4" s="182"/>
    </row>
    <row r="5" spans="1:5" ht="36">
      <c r="A5" s="181" t="s">
        <v>815</v>
      </c>
      <c r="B5" s="139" t="s">
        <v>816</v>
      </c>
      <c r="C5" s="134" t="s">
        <v>817</v>
      </c>
      <c r="D5" s="139" t="s">
        <v>680</v>
      </c>
      <c r="E5" s="182">
        <v>0.035</v>
      </c>
    </row>
    <row r="6" spans="1:5" ht="36">
      <c r="A6" s="181" t="s">
        <v>818</v>
      </c>
      <c r="B6" s="139" t="s">
        <v>816</v>
      </c>
      <c r="C6" s="134" t="s">
        <v>819</v>
      </c>
      <c r="D6" s="139" t="s">
        <v>638</v>
      </c>
      <c r="E6" s="182">
        <v>1</v>
      </c>
    </row>
    <row r="7" spans="1:5" ht="36">
      <c r="A7" s="181" t="s">
        <v>820</v>
      </c>
      <c r="B7" s="139" t="s">
        <v>816</v>
      </c>
      <c r="C7" s="134" t="s">
        <v>821</v>
      </c>
      <c r="D7" s="139" t="s">
        <v>606</v>
      </c>
      <c r="E7" s="182">
        <v>4</v>
      </c>
    </row>
    <row r="8" spans="1:5" ht="36">
      <c r="A8" s="181" t="s">
        <v>822</v>
      </c>
      <c r="B8" s="139" t="s">
        <v>816</v>
      </c>
      <c r="C8" s="134" t="s">
        <v>823</v>
      </c>
      <c r="D8" s="139" t="s">
        <v>606</v>
      </c>
      <c r="E8" s="182">
        <v>6</v>
      </c>
    </row>
    <row r="9" spans="1:5" ht="24">
      <c r="A9" s="181" t="s">
        <v>824</v>
      </c>
      <c r="B9" s="139" t="s">
        <v>816</v>
      </c>
      <c r="C9" s="134" t="s">
        <v>825</v>
      </c>
      <c r="D9" s="139" t="s">
        <v>638</v>
      </c>
      <c r="E9" s="182">
        <v>1</v>
      </c>
    </row>
    <row r="10" spans="1:5" ht="36">
      <c r="A10" s="181" t="s">
        <v>826</v>
      </c>
      <c r="B10" s="139" t="s">
        <v>827</v>
      </c>
      <c r="C10" s="135" t="s">
        <v>828</v>
      </c>
      <c r="D10" s="139" t="s">
        <v>606</v>
      </c>
      <c r="E10" s="182">
        <v>45</v>
      </c>
    </row>
    <row r="11" spans="1:5" ht="36">
      <c r="A11" s="181" t="s">
        <v>829</v>
      </c>
      <c r="B11" s="139" t="s">
        <v>827</v>
      </c>
      <c r="C11" s="134" t="s">
        <v>830</v>
      </c>
      <c r="D11" s="139" t="s">
        <v>606</v>
      </c>
      <c r="E11" s="182">
        <v>45</v>
      </c>
    </row>
    <row r="12" spans="1:5" ht="24">
      <c r="A12" s="181" t="s">
        <v>831</v>
      </c>
      <c r="B12" s="139" t="s">
        <v>827</v>
      </c>
      <c r="C12" s="134" t="s">
        <v>832</v>
      </c>
      <c r="D12" s="139" t="s">
        <v>606</v>
      </c>
      <c r="E12" s="182">
        <v>50</v>
      </c>
    </row>
    <row r="13" spans="1:5" ht="14.25">
      <c r="A13" s="181">
        <v>2</v>
      </c>
      <c r="B13" s="139"/>
      <c r="C13" s="132" t="s">
        <v>833</v>
      </c>
      <c r="D13" s="139"/>
      <c r="E13" s="182"/>
    </row>
    <row r="14" spans="1:5" ht="36">
      <c r="A14" s="181" t="s">
        <v>324</v>
      </c>
      <c r="B14" s="139" t="s">
        <v>816</v>
      </c>
      <c r="C14" s="134" t="s">
        <v>835</v>
      </c>
      <c r="D14" s="139" t="s">
        <v>638</v>
      </c>
      <c r="E14" s="182">
        <v>1</v>
      </c>
    </row>
    <row r="15" spans="1:5" ht="24">
      <c r="A15" s="181" t="s">
        <v>834</v>
      </c>
      <c r="B15" s="139" t="s">
        <v>827</v>
      </c>
      <c r="C15" s="134" t="s">
        <v>550</v>
      </c>
      <c r="D15" s="139" t="s">
        <v>606</v>
      </c>
      <c r="E15" s="182">
        <v>145</v>
      </c>
    </row>
    <row r="16" spans="1:5" ht="24">
      <c r="A16" s="181" t="s">
        <v>836</v>
      </c>
      <c r="B16" s="139" t="s">
        <v>827</v>
      </c>
      <c r="C16" s="134" t="s">
        <v>552</v>
      </c>
      <c r="D16" s="139" t="s">
        <v>606</v>
      </c>
      <c r="E16" s="182">
        <v>215</v>
      </c>
    </row>
    <row r="17" spans="1:5" ht="36">
      <c r="A17" s="181" t="s">
        <v>837</v>
      </c>
      <c r="B17" s="139" t="s">
        <v>827</v>
      </c>
      <c r="C17" s="134" t="s">
        <v>839</v>
      </c>
      <c r="D17" s="139" t="s">
        <v>606</v>
      </c>
      <c r="E17" s="182">
        <v>145</v>
      </c>
    </row>
    <row r="18" spans="1:5" ht="36">
      <c r="A18" s="181" t="s">
        <v>838</v>
      </c>
      <c r="B18" s="139" t="s">
        <v>827</v>
      </c>
      <c r="C18" s="134" t="s">
        <v>555</v>
      </c>
      <c r="D18" s="139" t="s">
        <v>606</v>
      </c>
      <c r="E18" s="182">
        <v>215</v>
      </c>
    </row>
    <row r="19" spans="1:5" ht="24">
      <c r="A19" s="181" t="s">
        <v>840</v>
      </c>
      <c r="B19" s="139" t="s">
        <v>827</v>
      </c>
      <c r="C19" s="134" t="s">
        <v>556</v>
      </c>
      <c r="D19" s="139" t="s">
        <v>606</v>
      </c>
      <c r="E19" s="182">
        <v>720</v>
      </c>
    </row>
    <row r="20" spans="1:5" ht="24">
      <c r="A20" s="181" t="s">
        <v>841</v>
      </c>
      <c r="B20" s="139" t="s">
        <v>827</v>
      </c>
      <c r="C20" s="134" t="s">
        <v>843</v>
      </c>
      <c r="D20" s="139" t="s">
        <v>606</v>
      </c>
      <c r="E20" s="182">
        <v>50</v>
      </c>
    </row>
    <row r="21" spans="1:5" ht="24">
      <c r="A21" s="181" t="s">
        <v>842</v>
      </c>
      <c r="B21" s="139" t="s">
        <v>827</v>
      </c>
      <c r="C21" s="134" t="s">
        <v>845</v>
      </c>
      <c r="D21" s="139" t="s">
        <v>606</v>
      </c>
      <c r="E21" s="182">
        <v>78</v>
      </c>
    </row>
    <row r="22" spans="1:5" ht="24">
      <c r="A22" s="181" t="s">
        <v>844</v>
      </c>
      <c r="B22" s="139" t="s">
        <v>827</v>
      </c>
      <c r="C22" s="134" t="s">
        <v>847</v>
      </c>
      <c r="D22" s="139" t="s">
        <v>606</v>
      </c>
      <c r="E22" s="182">
        <v>277</v>
      </c>
    </row>
    <row r="23" spans="1:5" ht="36">
      <c r="A23" s="181" t="s">
        <v>846</v>
      </c>
      <c r="B23" s="139" t="s">
        <v>827</v>
      </c>
      <c r="C23" s="134" t="s">
        <v>850</v>
      </c>
      <c r="D23" s="139" t="s">
        <v>606</v>
      </c>
      <c r="E23" s="182">
        <v>227</v>
      </c>
    </row>
    <row r="24" spans="1:5" ht="36">
      <c r="A24" s="181" t="s">
        <v>848</v>
      </c>
      <c r="B24" s="139" t="s">
        <v>816</v>
      </c>
      <c r="C24" s="134" t="s">
        <v>852</v>
      </c>
      <c r="D24" s="139" t="s">
        <v>606</v>
      </c>
      <c r="E24" s="182">
        <v>50</v>
      </c>
    </row>
    <row r="25" spans="1:5" ht="36">
      <c r="A25" s="181" t="s">
        <v>849</v>
      </c>
      <c r="B25" s="139" t="s">
        <v>827</v>
      </c>
      <c r="C25" s="134" t="s">
        <v>216</v>
      </c>
      <c r="D25" s="139" t="s">
        <v>606</v>
      </c>
      <c r="E25" s="182">
        <v>3</v>
      </c>
    </row>
    <row r="26" spans="1:5" ht="36">
      <c r="A26" s="181" t="s">
        <v>851</v>
      </c>
      <c r="B26" s="139" t="s">
        <v>827</v>
      </c>
      <c r="C26" s="137" t="s">
        <v>855</v>
      </c>
      <c r="D26" s="139" t="s">
        <v>606</v>
      </c>
      <c r="E26" s="182">
        <v>22</v>
      </c>
    </row>
    <row r="27" spans="1:5" ht="36">
      <c r="A27" s="181" t="s">
        <v>853</v>
      </c>
      <c r="B27" s="139" t="s">
        <v>827</v>
      </c>
      <c r="C27" s="137" t="s">
        <v>217</v>
      </c>
      <c r="D27" s="139" t="s">
        <v>606</v>
      </c>
      <c r="E27" s="182">
        <v>47</v>
      </c>
    </row>
    <row r="28" spans="1:5" ht="36">
      <c r="A28" s="181" t="s">
        <v>854</v>
      </c>
      <c r="B28" s="139" t="s">
        <v>827</v>
      </c>
      <c r="C28" s="137" t="s">
        <v>858</v>
      </c>
      <c r="D28" s="139" t="s">
        <v>606</v>
      </c>
      <c r="E28" s="182">
        <v>25</v>
      </c>
    </row>
    <row r="29" spans="1:5" ht="48">
      <c r="A29" s="181" t="s">
        <v>856</v>
      </c>
      <c r="B29" s="139" t="s">
        <v>827</v>
      </c>
      <c r="C29" s="137" t="s">
        <v>860</v>
      </c>
      <c r="D29" s="139" t="s">
        <v>606</v>
      </c>
      <c r="E29" s="182">
        <v>4</v>
      </c>
    </row>
    <row r="30" spans="1:5" ht="36">
      <c r="A30" s="181" t="s">
        <v>857</v>
      </c>
      <c r="B30" s="139" t="s">
        <v>827</v>
      </c>
      <c r="C30" s="137" t="s">
        <v>862</v>
      </c>
      <c r="D30" s="139" t="s">
        <v>606</v>
      </c>
      <c r="E30" s="182">
        <v>6</v>
      </c>
    </row>
    <row r="31" spans="1:5" ht="24">
      <c r="A31" s="181" t="s">
        <v>859</v>
      </c>
      <c r="B31" s="139" t="s">
        <v>827</v>
      </c>
      <c r="C31" s="137" t="s">
        <v>864</v>
      </c>
      <c r="D31" s="139" t="s">
        <v>638</v>
      </c>
      <c r="E31" s="182">
        <v>2</v>
      </c>
    </row>
    <row r="32" spans="1:5" ht="36">
      <c r="A32" s="181" t="s">
        <v>861</v>
      </c>
      <c r="B32" s="139" t="s">
        <v>827</v>
      </c>
      <c r="C32" s="137" t="s">
        <v>867</v>
      </c>
      <c r="D32" s="139" t="s">
        <v>735</v>
      </c>
      <c r="E32" s="182">
        <v>1</v>
      </c>
    </row>
    <row r="33" spans="1:5" ht="24">
      <c r="A33" s="181" t="s">
        <v>863</v>
      </c>
      <c r="B33" s="139" t="s">
        <v>827</v>
      </c>
      <c r="C33" s="137" t="s">
        <v>869</v>
      </c>
      <c r="D33" s="139" t="s">
        <v>606</v>
      </c>
      <c r="E33" s="182">
        <v>10</v>
      </c>
    </row>
    <row r="34" spans="1:5" ht="14.25">
      <c r="A34" s="183" t="s">
        <v>865</v>
      </c>
      <c r="B34" s="140" t="s">
        <v>827</v>
      </c>
      <c r="C34" s="133" t="s">
        <v>871</v>
      </c>
      <c r="D34" s="140" t="s">
        <v>547</v>
      </c>
      <c r="E34" s="184">
        <v>2</v>
      </c>
    </row>
    <row r="35" spans="1:5" ht="14.25">
      <c r="A35" s="183" t="s">
        <v>866</v>
      </c>
      <c r="B35" s="140" t="s">
        <v>827</v>
      </c>
      <c r="C35" s="133" t="s">
        <v>568</v>
      </c>
      <c r="D35" s="140" t="s">
        <v>547</v>
      </c>
      <c r="E35" s="184">
        <v>2</v>
      </c>
    </row>
    <row r="36" spans="1:5" ht="24">
      <c r="A36" s="183" t="s">
        <v>868</v>
      </c>
      <c r="B36" s="140" t="s">
        <v>827</v>
      </c>
      <c r="C36" s="138" t="s">
        <v>872</v>
      </c>
      <c r="D36" s="140" t="s">
        <v>547</v>
      </c>
      <c r="E36" s="184">
        <v>8</v>
      </c>
    </row>
    <row r="37" spans="1:5" ht="15" thickBot="1">
      <c r="A37" s="185" t="s">
        <v>870</v>
      </c>
      <c r="B37" s="186" t="s">
        <v>827</v>
      </c>
      <c r="C37" s="187" t="s">
        <v>548</v>
      </c>
      <c r="D37" s="186" t="s">
        <v>638</v>
      </c>
      <c r="E37" s="188">
        <v>1</v>
      </c>
    </row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D24" sqref="D24"/>
    </sheetView>
  </sheetViews>
  <sheetFormatPr defaultColWidth="11.57421875" defaultRowHeight="12.75"/>
  <cols>
    <col min="1" max="1" width="4.140625" style="142" bestFit="1" customWidth="1"/>
    <col min="2" max="2" width="60.00390625" style="142" customWidth="1"/>
    <col min="3" max="3" width="6.140625" style="145" bestFit="1" customWidth="1"/>
    <col min="4" max="4" width="7.140625" style="142" bestFit="1" customWidth="1"/>
    <col min="5" max="5" width="17.00390625" style="142" hidden="1" customWidth="1"/>
    <col min="6" max="6" width="11.8515625" style="142" hidden="1" customWidth="1"/>
    <col min="7" max="248" width="9.00390625" style="143" customWidth="1"/>
    <col min="249" max="16384" width="11.57421875" style="143" customWidth="1"/>
  </cols>
  <sheetData>
    <row r="1" spans="1:4" ht="14.25">
      <c r="A1" s="364" t="s">
        <v>373</v>
      </c>
      <c r="B1" s="364"/>
      <c r="C1" s="364"/>
      <c r="D1" s="364"/>
    </row>
    <row r="2" spans="1:4" ht="15" thickBot="1">
      <c r="A2" s="365" t="s">
        <v>545</v>
      </c>
      <c r="B2" s="365"/>
      <c r="C2" s="365"/>
      <c r="D2" s="365"/>
    </row>
    <row r="3" spans="1:4" ht="21">
      <c r="A3" s="189" t="s">
        <v>873</v>
      </c>
      <c r="B3" s="190" t="s">
        <v>874</v>
      </c>
      <c r="C3" s="190" t="s">
        <v>875</v>
      </c>
      <c r="D3" s="191" t="s">
        <v>876</v>
      </c>
    </row>
    <row r="4" spans="1:4" ht="12.75">
      <c r="A4" s="192" t="s">
        <v>877</v>
      </c>
      <c r="B4" s="366" t="s">
        <v>133</v>
      </c>
      <c r="C4" s="367"/>
      <c r="D4" s="368"/>
    </row>
    <row r="5" spans="1:4" ht="12.75">
      <c r="A5" s="192" t="s">
        <v>767</v>
      </c>
      <c r="B5" s="366" t="s">
        <v>878</v>
      </c>
      <c r="C5" s="367"/>
      <c r="D5" s="368"/>
    </row>
    <row r="6" spans="1:4" ht="21">
      <c r="A6" s="192" t="s">
        <v>766</v>
      </c>
      <c r="B6" s="144" t="s">
        <v>879</v>
      </c>
      <c r="C6" s="144" t="s">
        <v>606</v>
      </c>
      <c r="D6" s="193">
        <v>29</v>
      </c>
    </row>
    <row r="7" spans="1:4" ht="21">
      <c r="A7" s="192" t="s">
        <v>806</v>
      </c>
      <c r="B7" s="144" t="s">
        <v>880</v>
      </c>
      <c r="C7" s="144" t="s">
        <v>606</v>
      </c>
      <c r="D7" s="193">
        <v>14</v>
      </c>
    </row>
    <row r="8" spans="1:4" ht="21">
      <c r="A8" s="192" t="s">
        <v>527</v>
      </c>
      <c r="B8" s="144" t="s">
        <v>807</v>
      </c>
      <c r="C8" s="144" t="s">
        <v>638</v>
      </c>
      <c r="D8" s="193">
        <v>1</v>
      </c>
    </row>
    <row r="9" spans="1:4" ht="12.75">
      <c r="A9" s="192" t="s">
        <v>803</v>
      </c>
      <c r="B9" s="366" t="s">
        <v>881</v>
      </c>
      <c r="C9" s="367"/>
      <c r="D9" s="368"/>
    </row>
    <row r="10" spans="1:4" ht="21">
      <c r="A10" s="192" t="s">
        <v>549</v>
      </c>
      <c r="B10" s="144" t="s">
        <v>882</v>
      </c>
      <c r="C10" s="144" t="s">
        <v>606</v>
      </c>
      <c r="D10" s="193">
        <v>68</v>
      </c>
    </row>
    <row r="11" spans="1:4" ht="31.5">
      <c r="A11" s="192" t="s">
        <v>551</v>
      </c>
      <c r="B11" s="144" t="s">
        <v>883</v>
      </c>
      <c r="C11" s="144" t="s">
        <v>804</v>
      </c>
      <c r="D11" s="193">
        <v>2</v>
      </c>
    </row>
    <row r="12" spans="1:4" ht="31.5">
      <c r="A12" s="192" t="s">
        <v>553</v>
      </c>
      <c r="B12" s="144" t="s">
        <v>0</v>
      </c>
      <c r="C12" s="144" t="s">
        <v>804</v>
      </c>
      <c r="D12" s="193">
        <v>2</v>
      </c>
    </row>
    <row r="13" spans="1:4" ht="13.5" thickBot="1">
      <c r="A13" s="194" t="s">
        <v>554</v>
      </c>
      <c r="B13" s="195" t="s">
        <v>526</v>
      </c>
      <c r="C13" s="195" t="s">
        <v>805</v>
      </c>
      <c r="D13" s="196">
        <v>1</v>
      </c>
    </row>
  </sheetData>
  <sheetProtection selectLockedCells="1" selectUnlockedCells="1"/>
  <mergeCells count="5">
    <mergeCell ref="A1:D1"/>
    <mergeCell ref="A2:D2"/>
    <mergeCell ref="B5:D5"/>
    <mergeCell ref="B4:D4"/>
    <mergeCell ref="B9:D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&amp;R&amp;P z &amp;N</oddFooter>
  </headerFooter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59">
      <selection activeCell="E80" sqref="A3:E80"/>
    </sheetView>
  </sheetViews>
  <sheetFormatPr defaultColWidth="9.140625" defaultRowHeight="12.75"/>
  <cols>
    <col min="1" max="1" width="5.8515625" style="0" customWidth="1"/>
    <col min="2" max="2" width="13.421875" style="0" bestFit="1" customWidth="1"/>
    <col min="3" max="3" width="52.00390625" style="0" bestFit="1" customWidth="1"/>
    <col min="4" max="4" width="8.421875" style="36" customWidth="1"/>
    <col min="5" max="5" width="7.8515625" style="101" bestFit="1" customWidth="1"/>
  </cols>
  <sheetData>
    <row r="1" spans="1:5" ht="12.75" customHeight="1">
      <c r="A1" s="363" t="s">
        <v>373</v>
      </c>
      <c r="B1" s="363"/>
      <c r="C1" s="363"/>
      <c r="D1" s="363"/>
      <c r="E1" s="363"/>
    </row>
    <row r="2" spans="1:5" ht="12.75" customHeight="1" thickBot="1">
      <c r="A2" s="372" t="s">
        <v>234</v>
      </c>
      <c r="B2" s="372"/>
      <c r="C2" s="372"/>
      <c r="D2" s="372"/>
      <c r="E2" s="372"/>
    </row>
    <row r="3" spans="1:5" ht="12.75">
      <c r="A3" s="373" t="s">
        <v>603</v>
      </c>
      <c r="B3" s="375" t="s">
        <v>699</v>
      </c>
      <c r="C3" s="375" t="s">
        <v>700</v>
      </c>
      <c r="D3" s="375" t="s">
        <v>142</v>
      </c>
      <c r="E3" s="377" t="s">
        <v>701</v>
      </c>
    </row>
    <row r="4" spans="1:5" ht="12.75">
      <c r="A4" s="374"/>
      <c r="B4" s="376"/>
      <c r="C4" s="376"/>
      <c r="D4" s="376"/>
      <c r="E4" s="378"/>
    </row>
    <row r="5" spans="1:5" ht="12.75">
      <c r="A5" s="197">
        <v>1</v>
      </c>
      <c r="B5" s="369" t="s">
        <v>235</v>
      </c>
      <c r="C5" s="370"/>
      <c r="D5" s="370"/>
      <c r="E5" s="371"/>
    </row>
    <row r="6" spans="1:5" ht="12.75">
      <c r="A6" s="197" t="s">
        <v>766</v>
      </c>
      <c r="B6" s="369" t="s">
        <v>705</v>
      </c>
      <c r="C6" s="370"/>
      <c r="D6" s="370"/>
      <c r="E6" s="371"/>
    </row>
    <row r="7" spans="1:5" ht="36">
      <c r="A7" s="198" t="s">
        <v>3</v>
      </c>
      <c r="B7" s="130" t="s">
        <v>706</v>
      </c>
      <c r="C7" s="130" t="s">
        <v>707</v>
      </c>
      <c r="D7" s="131" t="s">
        <v>143</v>
      </c>
      <c r="E7" s="199" t="s">
        <v>680</v>
      </c>
    </row>
    <row r="8" spans="1:5" ht="12.75">
      <c r="A8" s="197" t="s">
        <v>806</v>
      </c>
      <c r="B8" s="369" t="s">
        <v>708</v>
      </c>
      <c r="C8" s="370"/>
      <c r="D8" s="370"/>
      <c r="E8" s="371"/>
    </row>
    <row r="9" spans="1:5" ht="48">
      <c r="A9" s="198" t="s">
        <v>337</v>
      </c>
      <c r="B9" s="130" t="s">
        <v>709</v>
      </c>
      <c r="C9" s="130" t="s">
        <v>10</v>
      </c>
      <c r="D9" s="131" t="s">
        <v>144</v>
      </c>
      <c r="E9" s="199" t="s">
        <v>710</v>
      </c>
    </row>
    <row r="10" spans="1:5" ht="48">
      <c r="A10" s="198" t="s">
        <v>236</v>
      </c>
      <c r="B10" s="130" t="s">
        <v>716</v>
      </c>
      <c r="C10" s="130" t="s">
        <v>28</v>
      </c>
      <c r="D10" s="131" t="s">
        <v>145</v>
      </c>
      <c r="E10" s="199" t="s">
        <v>607</v>
      </c>
    </row>
    <row r="11" spans="1:5" ht="36">
      <c r="A11" s="198" t="s">
        <v>9</v>
      </c>
      <c r="B11" s="130" t="s">
        <v>720</v>
      </c>
      <c r="C11" s="130" t="s">
        <v>36</v>
      </c>
      <c r="D11" s="131" t="s">
        <v>146</v>
      </c>
      <c r="E11" s="199" t="s">
        <v>710</v>
      </c>
    </row>
    <row r="12" spans="1:5" ht="36">
      <c r="A12" s="198" t="s">
        <v>11</v>
      </c>
      <c r="B12" s="130" t="s">
        <v>748</v>
      </c>
      <c r="C12" s="130" t="s">
        <v>723</v>
      </c>
      <c r="D12" s="131" t="s">
        <v>147</v>
      </c>
      <c r="E12" s="199" t="s">
        <v>710</v>
      </c>
    </row>
    <row r="13" spans="1:5" ht="36">
      <c r="A13" s="198" t="s">
        <v>14</v>
      </c>
      <c r="B13" s="130" t="s">
        <v>713</v>
      </c>
      <c r="C13" s="130" t="s">
        <v>19</v>
      </c>
      <c r="D13" s="131">
        <v>26</v>
      </c>
      <c r="E13" s="199" t="s">
        <v>544</v>
      </c>
    </row>
    <row r="14" spans="1:5" ht="36">
      <c r="A14" s="198" t="s">
        <v>16</v>
      </c>
      <c r="B14" s="130" t="s">
        <v>724</v>
      </c>
      <c r="C14" s="130" t="s">
        <v>43</v>
      </c>
      <c r="D14" s="131">
        <v>26</v>
      </c>
      <c r="E14" s="199" t="s">
        <v>544</v>
      </c>
    </row>
    <row r="15" spans="1:5" ht="48">
      <c r="A15" s="198" t="s">
        <v>18</v>
      </c>
      <c r="B15" s="130" t="s">
        <v>725</v>
      </c>
      <c r="C15" s="130" t="s">
        <v>48</v>
      </c>
      <c r="D15" s="131" t="s">
        <v>148</v>
      </c>
      <c r="E15" s="199" t="s">
        <v>710</v>
      </c>
    </row>
    <row r="16" spans="1:5" ht="48">
      <c r="A16" s="198" t="s">
        <v>20</v>
      </c>
      <c r="B16" s="130" t="s">
        <v>726</v>
      </c>
      <c r="C16" s="130" t="s">
        <v>5</v>
      </c>
      <c r="D16" s="131" t="s">
        <v>149</v>
      </c>
      <c r="E16" s="199" t="s">
        <v>727</v>
      </c>
    </row>
    <row r="17" spans="1:5" ht="36">
      <c r="A17" s="198" t="s">
        <v>23</v>
      </c>
      <c r="B17" s="130" t="s">
        <v>747</v>
      </c>
      <c r="C17" s="130" t="s">
        <v>218</v>
      </c>
      <c r="D17" s="131" t="s">
        <v>150</v>
      </c>
      <c r="E17" s="199" t="s">
        <v>710</v>
      </c>
    </row>
    <row r="18" spans="1:5" ht="12.75">
      <c r="A18" s="197" t="s">
        <v>527</v>
      </c>
      <c r="B18" s="369" t="s">
        <v>728</v>
      </c>
      <c r="C18" s="370"/>
      <c r="D18" s="370"/>
      <c r="E18" s="371"/>
    </row>
    <row r="19" spans="1:5" ht="24">
      <c r="A19" s="198" t="s">
        <v>338</v>
      </c>
      <c r="B19" s="130" t="s">
        <v>237</v>
      </c>
      <c r="C19" s="130" t="s">
        <v>238</v>
      </c>
      <c r="D19" s="131">
        <v>22</v>
      </c>
      <c r="E19" s="199" t="s">
        <v>606</v>
      </c>
    </row>
    <row r="20" spans="1:5" ht="24">
      <c r="A20" s="198" t="s">
        <v>339</v>
      </c>
      <c r="B20" s="130" t="s">
        <v>340</v>
      </c>
      <c r="C20" s="130" t="s">
        <v>341</v>
      </c>
      <c r="D20" s="131">
        <v>2</v>
      </c>
      <c r="E20" s="199" t="s">
        <v>606</v>
      </c>
    </row>
    <row r="21" spans="1:5" ht="24">
      <c r="A21" s="198" t="s">
        <v>342</v>
      </c>
      <c r="B21" s="130" t="s">
        <v>346</v>
      </c>
      <c r="C21" s="130" t="s">
        <v>347</v>
      </c>
      <c r="D21" s="131">
        <v>10</v>
      </c>
      <c r="E21" s="199" t="s">
        <v>606</v>
      </c>
    </row>
    <row r="22" spans="1:5" ht="24">
      <c r="A22" s="198" t="s">
        <v>345</v>
      </c>
      <c r="B22" s="130" t="s">
        <v>343</v>
      </c>
      <c r="C22" s="130" t="s">
        <v>344</v>
      </c>
      <c r="D22" s="131">
        <v>4</v>
      </c>
      <c r="E22" s="199" t="s">
        <v>606</v>
      </c>
    </row>
    <row r="23" spans="1:5" ht="24">
      <c r="A23" s="198" t="s">
        <v>348</v>
      </c>
      <c r="B23" s="130" t="s">
        <v>257</v>
      </c>
      <c r="C23" s="130" t="s">
        <v>349</v>
      </c>
      <c r="D23" s="131">
        <v>4</v>
      </c>
      <c r="E23" s="199" t="s">
        <v>544</v>
      </c>
    </row>
    <row r="24" spans="1:5" ht="24">
      <c r="A24" s="198" t="s">
        <v>350</v>
      </c>
      <c r="B24" s="130" t="s">
        <v>351</v>
      </c>
      <c r="C24" s="130" t="s">
        <v>352</v>
      </c>
      <c r="D24" s="131">
        <v>4</v>
      </c>
      <c r="E24" s="199" t="s">
        <v>735</v>
      </c>
    </row>
    <row r="25" spans="1:5" ht="24">
      <c r="A25" s="198" t="s">
        <v>353</v>
      </c>
      <c r="B25" s="130" t="s">
        <v>357</v>
      </c>
      <c r="C25" s="130" t="s">
        <v>358</v>
      </c>
      <c r="D25" s="131">
        <v>1</v>
      </c>
      <c r="E25" s="199" t="s">
        <v>735</v>
      </c>
    </row>
    <row r="26" spans="1:5" ht="24">
      <c r="A26" s="198" t="s">
        <v>356</v>
      </c>
      <c r="B26" s="130" t="s">
        <v>360</v>
      </c>
      <c r="C26" s="130" t="s">
        <v>361</v>
      </c>
      <c r="D26" s="131">
        <v>3</v>
      </c>
      <c r="E26" s="199" t="s">
        <v>735</v>
      </c>
    </row>
    <row r="27" spans="1:5" ht="24">
      <c r="A27" s="198" t="s">
        <v>359</v>
      </c>
      <c r="B27" s="130" t="s">
        <v>354</v>
      </c>
      <c r="C27" s="130" t="s">
        <v>355</v>
      </c>
      <c r="D27" s="131">
        <v>1</v>
      </c>
      <c r="E27" s="199" t="s">
        <v>735</v>
      </c>
    </row>
    <row r="28" spans="1:5" ht="12.75">
      <c r="A28" s="197" t="s">
        <v>528</v>
      </c>
      <c r="B28" s="369" t="s">
        <v>239</v>
      </c>
      <c r="C28" s="370"/>
      <c r="D28" s="370"/>
      <c r="E28" s="371"/>
    </row>
    <row r="29" spans="1:5" ht="24">
      <c r="A29" s="198" t="s">
        <v>362</v>
      </c>
      <c r="B29" s="130" t="s">
        <v>240</v>
      </c>
      <c r="C29" s="130" t="s">
        <v>241</v>
      </c>
      <c r="D29" s="131">
        <v>8</v>
      </c>
      <c r="E29" s="199" t="s">
        <v>544</v>
      </c>
    </row>
    <row r="30" spans="1:5" ht="24">
      <c r="A30" s="198" t="s">
        <v>363</v>
      </c>
      <c r="B30" s="130" t="s">
        <v>242</v>
      </c>
      <c r="C30" s="130" t="s">
        <v>243</v>
      </c>
      <c r="D30" s="131">
        <v>8</v>
      </c>
      <c r="E30" s="199" t="s">
        <v>735</v>
      </c>
    </row>
    <row r="31" spans="1:5" ht="24">
      <c r="A31" s="198" t="s">
        <v>364</v>
      </c>
      <c r="B31" s="130" t="s">
        <v>244</v>
      </c>
      <c r="C31" s="130" t="s">
        <v>245</v>
      </c>
      <c r="D31" s="131">
        <v>8</v>
      </c>
      <c r="E31" s="199" t="s">
        <v>735</v>
      </c>
    </row>
    <row r="32" spans="1:5" ht="24">
      <c r="A32" s="198" t="s">
        <v>365</v>
      </c>
      <c r="B32" s="130" t="s">
        <v>246</v>
      </c>
      <c r="C32" s="130" t="s">
        <v>247</v>
      </c>
      <c r="D32" s="131">
        <v>23</v>
      </c>
      <c r="E32" s="199" t="s">
        <v>735</v>
      </c>
    </row>
    <row r="33" spans="1:5" ht="36">
      <c r="A33" s="198" t="s">
        <v>366</v>
      </c>
      <c r="B33" s="130" t="s">
        <v>248</v>
      </c>
      <c r="C33" s="130" t="s">
        <v>249</v>
      </c>
      <c r="D33" s="131">
        <v>136.6</v>
      </c>
      <c r="E33" s="199" t="s">
        <v>606</v>
      </c>
    </row>
    <row r="34" spans="1:5" ht="24">
      <c r="A34" s="198" t="s">
        <v>367</v>
      </c>
      <c r="B34" s="130" t="s">
        <v>368</v>
      </c>
      <c r="C34" s="130" t="s">
        <v>369</v>
      </c>
      <c r="D34" s="131">
        <v>5</v>
      </c>
      <c r="E34" s="199" t="s">
        <v>544</v>
      </c>
    </row>
    <row r="35" spans="1:5" ht="24">
      <c r="A35" s="198" t="s">
        <v>370</v>
      </c>
      <c r="B35" s="130" t="s">
        <v>391</v>
      </c>
      <c r="C35" s="130" t="s">
        <v>392</v>
      </c>
      <c r="D35" s="131">
        <v>5</v>
      </c>
      <c r="E35" s="199" t="s">
        <v>735</v>
      </c>
    </row>
    <row r="36" spans="1:5" ht="24">
      <c r="A36" s="198" t="s">
        <v>393</v>
      </c>
      <c r="B36" s="130" t="s">
        <v>391</v>
      </c>
      <c r="C36" s="130" t="s">
        <v>394</v>
      </c>
      <c r="D36" s="131">
        <v>10</v>
      </c>
      <c r="E36" s="199" t="s">
        <v>735</v>
      </c>
    </row>
    <row r="37" spans="1:5" ht="24">
      <c r="A37" s="198" t="s">
        <v>395</v>
      </c>
      <c r="B37" s="130" t="s">
        <v>396</v>
      </c>
      <c r="C37" s="130" t="s">
        <v>397</v>
      </c>
      <c r="D37" s="131">
        <v>16</v>
      </c>
      <c r="E37" s="199" t="s">
        <v>735</v>
      </c>
    </row>
    <row r="38" spans="1:5" ht="36">
      <c r="A38" s="198" t="s">
        <v>398</v>
      </c>
      <c r="B38" s="130" t="s">
        <v>399</v>
      </c>
      <c r="C38" s="130" t="s">
        <v>400</v>
      </c>
      <c r="D38" s="131">
        <v>47.7</v>
      </c>
      <c r="E38" s="199" t="s">
        <v>606</v>
      </c>
    </row>
    <row r="39" spans="1:5" ht="24">
      <c r="A39" s="198" t="s">
        <v>401</v>
      </c>
      <c r="B39" s="130" t="s">
        <v>246</v>
      </c>
      <c r="C39" s="130" t="s">
        <v>402</v>
      </c>
      <c r="D39" s="131">
        <v>1</v>
      </c>
      <c r="E39" s="199" t="s">
        <v>735</v>
      </c>
    </row>
    <row r="40" spans="1:5" ht="24">
      <c r="A40" s="198" t="s">
        <v>68</v>
      </c>
      <c r="B40" s="130" t="s">
        <v>244</v>
      </c>
      <c r="C40" s="130" t="s">
        <v>251</v>
      </c>
      <c r="D40" s="131">
        <v>8</v>
      </c>
      <c r="E40" s="199" t="s">
        <v>735</v>
      </c>
    </row>
    <row r="41" spans="1:5" ht="24">
      <c r="A41" s="198" t="s">
        <v>71</v>
      </c>
      <c r="B41" s="130" t="s">
        <v>391</v>
      </c>
      <c r="C41" s="130" t="s">
        <v>403</v>
      </c>
      <c r="D41" s="131">
        <v>5</v>
      </c>
      <c r="E41" s="199" t="s">
        <v>735</v>
      </c>
    </row>
    <row r="42" spans="1:5" ht="12.75" customHeight="1">
      <c r="A42" s="198" t="s">
        <v>74</v>
      </c>
      <c r="B42" s="130" t="s">
        <v>252</v>
      </c>
      <c r="C42" s="130" t="s">
        <v>253</v>
      </c>
      <c r="D42" s="131">
        <v>136.9</v>
      </c>
      <c r="E42" s="199" t="s">
        <v>606</v>
      </c>
    </row>
    <row r="43" spans="1:5" ht="24">
      <c r="A43" s="198" t="s">
        <v>77</v>
      </c>
      <c r="B43" s="130" t="s">
        <v>404</v>
      </c>
      <c r="C43" s="130" t="s">
        <v>405</v>
      </c>
      <c r="D43" s="131">
        <v>47.7</v>
      </c>
      <c r="E43" s="199" t="s">
        <v>606</v>
      </c>
    </row>
    <row r="44" spans="1:5" ht="12.75">
      <c r="A44" s="197" t="s">
        <v>539</v>
      </c>
      <c r="B44" s="369" t="s">
        <v>254</v>
      </c>
      <c r="C44" s="370"/>
      <c r="D44" s="370"/>
      <c r="E44" s="371"/>
    </row>
    <row r="45" spans="1:5" ht="24">
      <c r="A45" s="198" t="s">
        <v>406</v>
      </c>
      <c r="B45" s="130" t="s">
        <v>255</v>
      </c>
      <c r="C45" s="130" t="s">
        <v>256</v>
      </c>
      <c r="D45" s="131">
        <v>322.4</v>
      </c>
      <c r="E45" s="199" t="s">
        <v>606</v>
      </c>
    </row>
    <row r="46" spans="1:5" ht="24">
      <c r="A46" s="198" t="s">
        <v>407</v>
      </c>
      <c r="B46" s="130" t="s">
        <v>408</v>
      </c>
      <c r="C46" s="130" t="s">
        <v>409</v>
      </c>
      <c r="D46" s="131">
        <v>13.8</v>
      </c>
      <c r="E46" s="199" t="s">
        <v>606</v>
      </c>
    </row>
    <row r="47" spans="1:5" ht="24">
      <c r="A47" s="198" t="s">
        <v>85</v>
      </c>
      <c r="B47" s="130" t="s">
        <v>410</v>
      </c>
      <c r="C47" s="130" t="s">
        <v>411</v>
      </c>
      <c r="D47" s="131">
        <v>1</v>
      </c>
      <c r="E47" s="199" t="s">
        <v>606</v>
      </c>
    </row>
    <row r="48" spans="1:5" ht="24">
      <c r="A48" s="198" t="s">
        <v>88</v>
      </c>
      <c r="B48" s="130" t="s">
        <v>412</v>
      </c>
      <c r="C48" s="130" t="s">
        <v>249</v>
      </c>
      <c r="D48" s="131">
        <v>2.5</v>
      </c>
      <c r="E48" s="199" t="s">
        <v>606</v>
      </c>
    </row>
    <row r="49" spans="1:5" ht="24">
      <c r="A49" s="198" t="s">
        <v>91</v>
      </c>
      <c r="B49" s="130" t="s">
        <v>413</v>
      </c>
      <c r="C49" s="130" t="s">
        <v>400</v>
      </c>
      <c r="D49" s="131">
        <v>2.2</v>
      </c>
      <c r="E49" s="199" t="s">
        <v>606</v>
      </c>
    </row>
    <row r="50" spans="1:5" ht="24">
      <c r="A50" s="198" t="s">
        <v>414</v>
      </c>
      <c r="B50" s="130" t="s">
        <v>417</v>
      </c>
      <c r="C50" s="130" t="s">
        <v>418</v>
      </c>
      <c r="D50" s="131">
        <v>32</v>
      </c>
      <c r="E50" s="199" t="s">
        <v>250</v>
      </c>
    </row>
    <row r="51" spans="1:5" ht="24">
      <c r="A51" s="198" t="s">
        <v>415</v>
      </c>
      <c r="B51" s="130" t="s">
        <v>257</v>
      </c>
      <c r="C51" s="130" t="s">
        <v>258</v>
      </c>
      <c r="D51" s="131">
        <v>3</v>
      </c>
      <c r="E51" s="199" t="s">
        <v>544</v>
      </c>
    </row>
    <row r="52" spans="1:5" ht="24">
      <c r="A52" s="198" t="s">
        <v>416</v>
      </c>
      <c r="B52" s="130" t="s">
        <v>421</v>
      </c>
      <c r="C52" s="130" t="s">
        <v>422</v>
      </c>
      <c r="D52" s="131">
        <v>3</v>
      </c>
      <c r="E52" s="199" t="s">
        <v>544</v>
      </c>
    </row>
    <row r="53" spans="1:5" ht="24">
      <c r="A53" s="198" t="s">
        <v>419</v>
      </c>
      <c r="B53" s="130" t="s">
        <v>424</v>
      </c>
      <c r="C53" s="130" t="s">
        <v>425</v>
      </c>
      <c r="D53" s="131">
        <v>1</v>
      </c>
      <c r="E53" s="199" t="s">
        <v>544</v>
      </c>
    </row>
    <row r="54" spans="1:5" ht="24">
      <c r="A54" s="198" t="s">
        <v>420</v>
      </c>
      <c r="B54" s="130" t="s">
        <v>427</v>
      </c>
      <c r="C54" s="130" t="s">
        <v>428</v>
      </c>
      <c r="D54" s="131">
        <v>2</v>
      </c>
      <c r="E54" s="199" t="s">
        <v>544</v>
      </c>
    </row>
    <row r="55" spans="1:5" ht="24">
      <c r="A55" s="198" t="s">
        <v>423</v>
      </c>
      <c r="B55" s="130" t="s">
        <v>421</v>
      </c>
      <c r="C55" s="130" t="s">
        <v>430</v>
      </c>
      <c r="D55" s="131">
        <v>1</v>
      </c>
      <c r="E55" s="199" t="s">
        <v>544</v>
      </c>
    </row>
    <row r="56" spans="1:5" ht="24">
      <c r="A56" s="198" t="s">
        <v>426</v>
      </c>
      <c r="B56" s="130" t="s">
        <v>259</v>
      </c>
      <c r="C56" s="130" t="s">
        <v>260</v>
      </c>
      <c r="D56" s="131">
        <v>17</v>
      </c>
      <c r="E56" s="199" t="s">
        <v>735</v>
      </c>
    </row>
    <row r="57" spans="1:5" ht="24">
      <c r="A57" s="198" t="s">
        <v>429</v>
      </c>
      <c r="B57" s="130" t="s">
        <v>259</v>
      </c>
      <c r="C57" s="130" t="s">
        <v>433</v>
      </c>
      <c r="D57" s="131">
        <v>9</v>
      </c>
      <c r="E57" s="199" t="s">
        <v>735</v>
      </c>
    </row>
    <row r="58" spans="1:5" ht="24">
      <c r="A58" s="198" t="s">
        <v>431</v>
      </c>
      <c r="B58" s="130" t="s">
        <v>435</v>
      </c>
      <c r="C58" s="130" t="s">
        <v>436</v>
      </c>
      <c r="D58" s="131">
        <v>14</v>
      </c>
      <c r="E58" s="199" t="s">
        <v>735</v>
      </c>
    </row>
    <row r="59" spans="1:5" ht="24">
      <c r="A59" s="198" t="s">
        <v>432</v>
      </c>
      <c r="B59" s="130" t="s">
        <v>438</v>
      </c>
      <c r="C59" s="130" t="s">
        <v>439</v>
      </c>
      <c r="D59" s="131">
        <v>1</v>
      </c>
      <c r="E59" s="199" t="s">
        <v>735</v>
      </c>
    </row>
    <row r="60" spans="1:5" ht="24">
      <c r="A60" s="198" t="s">
        <v>434</v>
      </c>
      <c r="B60" s="130" t="s">
        <v>246</v>
      </c>
      <c r="C60" s="130" t="s">
        <v>247</v>
      </c>
      <c r="D60" s="131">
        <v>2</v>
      </c>
      <c r="E60" s="199" t="s">
        <v>735</v>
      </c>
    </row>
    <row r="61" spans="1:5" ht="24">
      <c r="A61" s="198" t="s">
        <v>437</v>
      </c>
      <c r="B61" s="130" t="s">
        <v>396</v>
      </c>
      <c r="C61" s="130" t="s">
        <v>397</v>
      </c>
      <c r="D61" s="131">
        <v>1</v>
      </c>
      <c r="E61" s="199" t="s">
        <v>735</v>
      </c>
    </row>
    <row r="62" spans="1:5" ht="24">
      <c r="A62" s="198" t="s">
        <v>440</v>
      </c>
      <c r="B62" s="130" t="s">
        <v>261</v>
      </c>
      <c r="C62" s="130" t="s">
        <v>262</v>
      </c>
      <c r="D62" s="131">
        <v>2</v>
      </c>
      <c r="E62" s="199" t="s">
        <v>735</v>
      </c>
    </row>
    <row r="63" spans="1:5" ht="24">
      <c r="A63" s="198" t="s">
        <v>441</v>
      </c>
      <c r="B63" s="130" t="s">
        <v>444</v>
      </c>
      <c r="C63" s="130" t="s">
        <v>445</v>
      </c>
      <c r="D63" s="131">
        <v>1</v>
      </c>
      <c r="E63" s="199" t="s">
        <v>735</v>
      </c>
    </row>
    <row r="64" spans="1:5" ht="24">
      <c r="A64" s="198" t="s">
        <v>442</v>
      </c>
      <c r="B64" s="130" t="s">
        <v>447</v>
      </c>
      <c r="C64" s="130" t="s">
        <v>448</v>
      </c>
      <c r="D64" s="131">
        <v>2</v>
      </c>
      <c r="E64" s="199" t="s">
        <v>735</v>
      </c>
    </row>
    <row r="65" spans="1:5" ht="24">
      <c r="A65" s="198" t="s">
        <v>443</v>
      </c>
      <c r="B65" s="130" t="s">
        <v>263</v>
      </c>
      <c r="C65" s="130" t="s">
        <v>264</v>
      </c>
      <c r="D65" s="131">
        <v>2</v>
      </c>
      <c r="E65" s="199" t="s">
        <v>265</v>
      </c>
    </row>
    <row r="66" spans="1:5" ht="24">
      <c r="A66" s="198" t="s">
        <v>446</v>
      </c>
      <c r="B66" s="130" t="s">
        <v>266</v>
      </c>
      <c r="C66" s="130" t="s">
        <v>267</v>
      </c>
      <c r="D66" s="131" t="s">
        <v>458</v>
      </c>
      <c r="E66" s="199" t="s">
        <v>680</v>
      </c>
    </row>
    <row r="67" spans="1:5" ht="24">
      <c r="A67" s="198" t="s">
        <v>449</v>
      </c>
      <c r="B67" s="130" t="s">
        <v>268</v>
      </c>
      <c r="C67" s="130" t="s">
        <v>269</v>
      </c>
      <c r="D67" s="131">
        <v>360</v>
      </c>
      <c r="E67" s="199" t="s">
        <v>606</v>
      </c>
    </row>
    <row r="68" spans="1:5" ht="24">
      <c r="A68" s="198" t="s">
        <v>450</v>
      </c>
      <c r="B68" s="130" t="s">
        <v>451</v>
      </c>
      <c r="C68" s="130" t="s">
        <v>452</v>
      </c>
      <c r="D68" s="131">
        <v>4</v>
      </c>
      <c r="E68" s="199" t="s">
        <v>544</v>
      </c>
    </row>
    <row r="69" spans="1:5" ht="12.75">
      <c r="A69" s="197" t="s">
        <v>540</v>
      </c>
      <c r="B69" s="369" t="s">
        <v>270</v>
      </c>
      <c r="C69" s="370"/>
      <c r="D69" s="370"/>
      <c r="E69" s="371"/>
    </row>
    <row r="70" spans="1:5" ht="36">
      <c r="A70" s="198" t="s">
        <v>134</v>
      </c>
      <c r="B70" s="130" t="s">
        <v>271</v>
      </c>
      <c r="C70" s="130" t="s">
        <v>272</v>
      </c>
      <c r="D70" s="131" t="s">
        <v>151</v>
      </c>
      <c r="E70" s="199" t="s">
        <v>606</v>
      </c>
    </row>
    <row r="71" spans="1:5" ht="24">
      <c r="A71" s="198" t="s">
        <v>135</v>
      </c>
      <c r="B71" s="130" t="s">
        <v>271</v>
      </c>
      <c r="C71" s="130" t="s">
        <v>272</v>
      </c>
      <c r="D71" s="131">
        <v>3</v>
      </c>
      <c r="E71" s="199" t="s">
        <v>606</v>
      </c>
    </row>
    <row r="72" spans="1:5" ht="36">
      <c r="A72" s="198" t="s">
        <v>136</v>
      </c>
      <c r="B72" s="130" t="s">
        <v>273</v>
      </c>
      <c r="C72" s="130" t="s">
        <v>274</v>
      </c>
      <c r="D72" s="131">
        <v>17</v>
      </c>
      <c r="E72" s="199" t="s">
        <v>735</v>
      </c>
    </row>
    <row r="73" spans="1:5" ht="36">
      <c r="A73" s="198" t="s">
        <v>137</v>
      </c>
      <c r="B73" s="130" t="s">
        <v>454</v>
      </c>
      <c r="C73" s="130" t="s">
        <v>455</v>
      </c>
      <c r="D73" s="131">
        <v>4</v>
      </c>
      <c r="E73" s="199" t="s">
        <v>606</v>
      </c>
    </row>
    <row r="74" spans="1:5" ht="36">
      <c r="A74" s="198" t="s">
        <v>138</v>
      </c>
      <c r="B74" s="130" t="s">
        <v>456</v>
      </c>
      <c r="C74" s="130" t="s">
        <v>457</v>
      </c>
      <c r="D74" s="131">
        <v>1</v>
      </c>
      <c r="E74" s="199" t="s">
        <v>735</v>
      </c>
    </row>
    <row r="75" spans="1:5" ht="24">
      <c r="A75" s="198" t="s">
        <v>453</v>
      </c>
      <c r="B75" s="130" t="s">
        <v>275</v>
      </c>
      <c r="C75" s="130" t="s">
        <v>276</v>
      </c>
      <c r="D75" s="131" t="s">
        <v>152</v>
      </c>
      <c r="E75" s="199" t="s">
        <v>606</v>
      </c>
    </row>
    <row r="76" spans="1:5" ht="12.75">
      <c r="A76" s="197" t="s">
        <v>541</v>
      </c>
      <c r="B76" s="369" t="s">
        <v>743</v>
      </c>
      <c r="C76" s="370"/>
      <c r="D76" s="370"/>
      <c r="E76" s="371"/>
    </row>
    <row r="77" spans="1:5" ht="24">
      <c r="A77" s="198" t="s">
        <v>139</v>
      </c>
      <c r="B77" s="130" t="s">
        <v>744</v>
      </c>
      <c r="C77" s="130" t="s">
        <v>128</v>
      </c>
      <c r="D77" s="131">
        <v>215</v>
      </c>
      <c r="E77" s="199" t="s">
        <v>745</v>
      </c>
    </row>
    <row r="78" spans="1:5" ht="12.75">
      <c r="A78" s="197" t="s">
        <v>542</v>
      </c>
      <c r="B78" s="369" t="s">
        <v>277</v>
      </c>
      <c r="C78" s="370"/>
      <c r="D78" s="370"/>
      <c r="E78" s="371"/>
    </row>
    <row r="79" spans="1:5" ht="24">
      <c r="A79" s="198" t="s">
        <v>140</v>
      </c>
      <c r="B79" s="130"/>
      <c r="C79" s="130" t="s">
        <v>278</v>
      </c>
      <c r="D79" s="131">
        <v>15</v>
      </c>
      <c r="E79" s="199" t="s">
        <v>638</v>
      </c>
    </row>
    <row r="80" spans="1:5" ht="24.75" thickBot="1">
      <c r="A80" s="200" t="s">
        <v>141</v>
      </c>
      <c r="B80" s="201"/>
      <c r="C80" s="201" t="s">
        <v>279</v>
      </c>
      <c r="D80" s="202">
        <v>1</v>
      </c>
      <c r="E80" s="203" t="s">
        <v>638</v>
      </c>
    </row>
  </sheetData>
  <sheetProtection/>
  <mergeCells count="16">
    <mergeCell ref="B78:E78"/>
    <mergeCell ref="B76:E76"/>
    <mergeCell ref="B5:E5"/>
    <mergeCell ref="A2:E2"/>
    <mergeCell ref="A3:A4"/>
    <mergeCell ref="B3:B4"/>
    <mergeCell ref="C3:C4"/>
    <mergeCell ref="D3:D4"/>
    <mergeCell ref="E3:E4"/>
    <mergeCell ref="B6:E6"/>
    <mergeCell ref="A1:E1"/>
    <mergeCell ref="B28:E28"/>
    <mergeCell ref="B44:E44"/>
    <mergeCell ref="B69:E69"/>
    <mergeCell ref="B8:E8"/>
    <mergeCell ref="B18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9"/>
  <sheetViews>
    <sheetView showGridLines="0" zoomScalePageLayoutView="0" workbookViewId="0" topLeftCell="B55">
      <selection activeCell="E70" sqref="A3:E70"/>
    </sheetView>
  </sheetViews>
  <sheetFormatPr defaultColWidth="8.8515625" defaultRowHeight="12.75" outlineLevelRow="1" outlineLevelCol="1"/>
  <cols>
    <col min="1" max="1" width="6.7109375" style="30" bestFit="1" customWidth="1"/>
    <col min="2" max="2" width="23.00390625" style="30" bestFit="1" customWidth="1"/>
    <col min="3" max="3" width="59.140625" style="31" customWidth="1" outlineLevel="1"/>
    <col min="4" max="4" width="9.421875" style="30" bestFit="1" customWidth="1"/>
    <col min="5" max="5" width="9.421875" style="52" bestFit="1" customWidth="1"/>
    <col min="6" max="6" width="8.8515625" style="31" hidden="1" customWidth="1"/>
    <col min="7" max="7" width="7.7109375" style="27" hidden="1" customWidth="1"/>
    <col min="8" max="8" width="8.8515625" style="26" hidden="1" customWidth="1"/>
    <col min="9" max="9" width="6.57421875" style="20" hidden="1" customWidth="1" outlineLevel="1"/>
    <col min="10" max="10" width="23.00390625" style="20" hidden="1" customWidth="1" outlineLevel="1"/>
    <col min="11" max="11" width="59.140625" style="20" hidden="1" customWidth="1" outlineLevel="1"/>
    <col min="12" max="12" width="9.421875" style="20" hidden="1" customWidth="1" outlineLevel="1"/>
    <col min="13" max="13" width="18.28125" style="20" hidden="1" customWidth="1" outlineLevel="1"/>
    <col min="14" max="14" width="7.421875" style="20" hidden="1" customWidth="1" outlineLevel="1"/>
    <col min="15" max="15" width="9.140625" style="20" hidden="1" customWidth="1" outlineLevel="1"/>
    <col min="16" max="16" width="7.421875" style="20" hidden="1" customWidth="1" outlineLevel="1"/>
    <col min="17" max="17" width="9.140625" style="20" hidden="1" customWidth="1" outlineLevel="1"/>
    <col min="18" max="18" width="0" style="20" hidden="1" customWidth="1" outlineLevel="1"/>
    <col min="19" max="19" width="8.8515625" style="20" customWidth="1" collapsed="1"/>
    <col min="20" max="16384" width="8.8515625" style="20" customWidth="1"/>
  </cols>
  <sheetData>
    <row r="1" spans="1:15" ht="14.25">
      <c r="A1" s="363" t="s">
        <v>373</v>
      </c>
      <c r="B1" s="363"/>
      <c r="C1" s="363"/>
      <c r="D1" s="363"/>
      <c r="E1" s="363"/>
      <c r="I1" s="363" t="s">
        <v>387</v>
      </c>
      <c r="J1" s="363"/>
      <c r="K1" s="363"/>
      <c r="L1" s="363"/>
      <c r="M1" s="363"/>
      <c r="N1" s="363"/>
      <c r="O1" s="363"/>
    </row>
    <row r="2" spans="1:15" ht="15" thickBot="1">
      <c r="A2" s="372" t="s">
        <v>546</v>
      </c>
      <c r="B2" s="372"/>
      <c r="C2" s="372"/>
      <c r="D2" s="372"/>
      <c r="E2" s="372"/>
      <c r="I2" s="386" t="s">
        <v>546</v>
      </c>
      <c r="J2" s="386"/>
      <c r="K2" s="386"/>
      <c r="L2" s="386"/>
      <c r="M2" s="386"/>
      <c r="N2" s="386"/>
      <c r="O2" s="386"/>
    </row>
    <row r="3" spans="1:17" ht="12.75">
      <c r="A3" s="393" t="s">
        <v>603</v>
      </c>
      <c r="B3" s="395" t="s">
        <v>699</v>
      </c>
      <c r="C3" s="395" t="s">
        <v>700</v>
      </c>
      <c r="D3" s="391" t="s">
        <v>701</v>
      </c>
      <c r="E3" s="384" t="s">
        <v>1</v>
      </c>
      <c r="H3" s="48"/>
      <c r="I3" s="387" t="s">
        <v>603</v>
      </c>
      <c r="J3" s="387" t="s">
        <v>699</v>
      </c>
      <c r="K3" s="387" t="s">
        <v>700</v>
      </c>
      <c r="L3" s="387" t="s">
        <v>1</v>
      </c>
      <c r="M3" s="389" t="s">
        <v>701</v>
      </c>
      <c r="N3" s="117" t="s">
        <v>702</v>
      </c>
      <c r="O3" s="117" t="s">
        <v>703</v>
      </c>
      <c r="P3" s="117" t="s">
        <v>702</v>
      </c>
      <c r="Q3" s="117" t="s">
        <v>703</v>
      </c>
    </row>
    <row r="4" spans="1:17" ht="12.75">
      <c r="A4" s="394"/>
      <c r="B4" s="396"/>
      <c r="C4" s="396"/>
      <c r="D4" s="392"/>
      <c r="E4" s="385"/>
      <c r="H4" s="48"/>
      <c r="I4" s="388"/>
      <c r="J4" s="388"/>
      <c r="K4" s="388"/>
      <c r="L4" s="388"/>
      <c r="M4" s="390"/>
      <c r="N4" s="118" t="s">
        <v>704</v>
      </c>
      <c r="O4" s="118" t="s">
        <v>704</v>
      </c>
      <c r="P4" s="118" t="s">
        <v>704</v>
      </c>
      <c r="Q4" s="118" t="s">
        <v>704</v>
      </c>
    </row>
    <row r="5" spans="1:17" ht="12.75">
      <c r="A5" s="204">
        <v>1</v>
      </c>
      <c r="B5" s="381" t="s">
        <v>153</v>
      </c>
      <c r="C5" s="382"/>
      <c r="D5" s="382"/>
      <c r="E5" s="383"/>
      <c r="H5" s="48"/>
      <c r="I5" s="119">
        <v>1</v>
      </c>
      <c r="J5" s="379" t="s">
        <v>2</v>
      </c>
      <c r="K5" s="380"/>
      <c r="L5" s="120"/>
      <c r="M5" s="121"/>
      <c r="N5" s="122"/>
      <c r="O5" s="122"/>
      <c r="P5" s="122"/>
      <c r="Q5" s="122"/>
    </row>
    <row r="6" spans="1:17" ht="12.75">
      <c r="A6" s="204" t="s">
        <v>766</v>
      </c>
      <c r="B6" s="381" t="s">
        <v>705</v>
      </c>
      <c r="C6" s="382"/>
      <c r="D6" s="382"/>
      <c r="E6" s="383"/>
      <c r="H6" s="48"/>
      <c r="I6" s="119" t="s">
        <v>766</v>
      </c>
      <c r="J6" s="379" t="s">
        <v>705</v>
      </c>
      <c r="K6" s="380"/>
      <c r="L6" s="120"/>
      <c r="M6" s="121"/>
      <c r="N6" s="122"/>
      <c r="O6" s="122"/>
      <c r="P6" s="122"/>
      <c r="Q6" s="122"/>
    </row>
    <row r="7" spans="1:17" ht="31.5">
      <c r="A7" s="205" t="s">
        <v>3</v>
      </c>
      <c r="B7" s="129" t="s">
        <v>706</v>
      </c>
      <c r="C7" s="129" t="s">
        <v>707</v>
      </c>
      <c r="D7" s="141" t="s">
        <v>154</v>
      </c>
      <c r="E7" s="206" t="s">
        <v>680</v>
      </c>
      <c r="H7" s="48"/>
      <c r="I7" s="123" t="s">
        <v>3</v>
      </c>
      <c r="J7" s="124" t="s">
        <v>706</v>
      </c>
      <c r="K7" s="124" t="s">
        <v>707</v>
      </c>
      <c r="L7" s="125" t="s">
        <v>680</v>
      </c>
      <c r="M7" s="126" t="s">
        <v>219</v>
      </c>
      <c r="N7" s="127">
        <v>3816.17</v>
      </c>
      <c r="O7" s="127">
        <v>5064.06</v>
      </c>
      <c r="P7" s="127" t="e">
        <f>#REF!-N7</f>
        <v>#REF!</v>
      </c>
      <c r="Q7" s="127" t="e">
        <f>#REF!-O7</f>
        <v>#REF!</v>
      </c>
    </row>
    <row r="8" spans="1:8" ht="21" hidden="1" outlineLevel="1">
      <c r="A8" s="205" t="s">
        <v>4</v>
      </c>
      <c r="B8" s="129" t="s">
        <v>726</v>
      </c>
      <c r="C8" s="129" t="s">
        <v>5</v>
      </c>
      <c r="D8" s="141" t="s">
        <v>155</v>
      </c>
      <c r="E8" s="206" t="s">
        <v>727</v>
      </c>
      <c r="H8" s="48"/>
    </row>
    <row r="9" spans="1:8" ht="21" hidden="1" outlineLevel="1">
      <c r="A9" s="205" t="s">
        <v>6</v>
      </c>
      <c r="B9" s="129" t="s">
        <v>7</v>
      </c>
      <c r="C9" s="129" t="s">
        <v>8</v>
      </c>
      <c r="D9" s="141" t="s">
        <v>155</v>
      </c>
      <c r="E9" s="206" t="s">
        <v>727</v>
      </c>
      <c r="H9" s="48"/>
    </row>
    <row r="10" spans="1:17" ht="12.75" collapsed="1">
      <c r="A10" s="204" t="s">
        <v>806</v>
      </c>
      <c r="B10" s="381" t="s">
        <v>708</v>
      </c>
      <c r="C10" s="382"/>
      <c r="D10" s="382"/>
      <c r="E10" s="383"/>
      <c r="H10" s="48"/>
      <c r="I10" s="119" t="s">
        <v>806</v>
      </c>
      <c r="J10" s="379" t="s">
        <v>708</v>
      </c>
      <c r="K10" s="380"/>
      <c r="L10" s="120"/>
      <c r="M10" s="121"/>
      <c r="N10" s="122"/>
      <c r="O10" s="122"/>
      <c r="P10" s="122"/>
      <c r="Q10" s="122"/>
    </row>
    <row r="11" spans="1:17" ht="42">
      <c r="A11" s="205" t="s">
        <v>9</v>
      </c>
      <c r="B11" s="129" t="s">
        <v>709</v>
      </c>
      <c r="C11" s="129" t="s">
        <v>10</v>
      </c>
      <c r="D11" s="141" t="s">
        <v>156</v>
      </c>
      <c r="E11" s="206" t="s">
        <v>710</v>
      </c>
      <c r="H11" s="48"/>
      <c r="I11" s="123" t="s">
        <v>9</v>
      </c>
      <c r="J11" s="124" t="s">
        <v>709</v>
      </c>
      <c r="K11" s="124" t="s">
        <v>10</v>
      </c>
      <c r="L11" s="125" t="s">
        <v>710</v>
      </c>
      <c r="M11" s="126" t="s">
        <v>220</v>
      </c>
      <c r="N11" s="127">
        <v>80.06</v>
      </c>
      <c r="O11" s="127">
        <v>95634.87</v>
      </c>
      <c r="P11" s="127" t="e">
        <f>#REF!-N11</f>
        <v>#REF!</v>
      </c>
      <c r="Q11" s="127" t="e">
        <f>#REF!-O11</f>
        <v>#REF!</v>
      </c>
    </row>
    <row r="12" spans="1:17" ht="21">
      <c r="A12" s="205" t="s">
        <v>11</v>
      </c>
      <c r="B12" s="129" t="s">
        <v>12</v>
      </c>
      <c r="C12" s="129" t="s">
        <v>13</v>
      </c>
      <c r="D12" s="141" t="s">
        <v>157</v>
      </c>
      <c r="E12" s="206" t="s">
        <v>710</v>
      </c>
      <c r="H12" s="48"/>
      <c r="I12" s="123" t="s">
        <v>11</v>
      </c>
      <c r="J12" s="124" t="s">
        <v>12</v>
      </c>
      <c r="K12" s="124" t="s">
        <v>13</v>
      </c>
      <c r="L12" s="125" t="s">
        <v>710</v>
      </c>
      <c r="M12" s="126">
        <v>96.56</v>
      </c>
      <c r="N12" s="127">
        <v>69.38</v>
      </c>
      <c r="O12" s="127">
        <v>6699.33</v>
      </c>
      <c r="P12" s="127" t="e">
        <f>#REF!-N12</f>
        <v>#REF!</v>
      </c>
      <c r="Q12" s="127" t="e">
        <f>#REF!-O12</f>
        <v>#REF!</v>
      </c>
    </row>
    <row r="13" spans="1:17" ht="42">
      <c r="A13" s="205" t="s">
        <v>14</v>
      </c>
      <c r="B13" s="129" t="s">
        <v>711</v>
      </c>
      <c r="C13" s="129" t="s">
        <v>15</v>
      </c>
      <c r="D13" s="141" t="s">
        <v>158</v>
      </c>
      <c r="E13" s="206" t="s">
        <v>710</v>
      </c>
      <c r="H13" s="48"/>
      <c r="I13" s="123" t="s">
        <v>14</v>
      </c>
      <c r="J13" s="124" t="s">
        <v>711</v>
      </c>
      <c r="K13" s="124" t="s">
        <v>15</v>
      </c>
      <c r="L13" s="125" t="s">
        <v>710</v>
      </c>
      <c r="M13" s="126" t="s">
        <v>221</v>
      </c>
      <c r="N13" s="127">
        <v>87.92</v>
      </c>
      <c r="O13" s="127">
        <v>251066.99</v>
      </c>
      <c r="P13" s="127" t="e">
        <f>#REF!-N13</f>
        <v>#REF!</v>
      </c>
      <c r="Q13" s="127" t="e">
        <f>#REF!-O13</f>
        <v>#REF!</v>
      </c>
    </row>
    <row r="14" spans="1:17" ht="21">
      <c r="A14" s="205" t="s">
        <v>16</v>
      </c>
      <c r="B14" s="129" t="s">
        <v>712</v>
      </c>
      <c r="C14" s="129" t="s">
        <v>17</v>
      </c>
      <c r="D14" s="141" t="s">
        <v>159</v>
      </c>
      <c r="E14" s="206" t="s">
        <v>710</v>
      </c>
      <c r="H14" s="48"/>
      <c r="I14" s="123" t="s">
        <v>16</v>
      </c>
      <c r="J14" s="124" t="s">
        <v>712</v>
      </c>
      <c r="K14" s="124" t="s">
        <v>17</v>
      </c>
      <c r="L14" s="125" t="s">
        <v>710</v>
      </c>
      <c r="M14" s="126" t="s">
        <v>222</v>
      </c>
      <c r="N14" s="127">
        <v>119.01</v>
      </c>
      <c r="O14" s="127">
        <v>58255.4</v>
      </c>
      <c r="P14" s="127" t="e">
        <f>#REF!-N14</f>
        <v>#REF!</v>
      </c>
      <c r="Q14" s="127" t="e">
        <f>#REF!-O14</f>
        <v>#REF!</v>
      </c>
    </row>
    <row r="15" spans="1:17" ht="21">
      <c r="A15" s="205" t="s">
        <v>18</v>
      </c>
      <c r="B15" s="129" t="s">
        <v>713</v>
      </c>
      <c r="C15" s="129" t="s">
        <v>19</v>
      </c>
      <c r="D15" s="141" t="s">
        <v>160</v>
      </c>
      <c r="E15" s="206" t="s">
        <v>544</v>
      </c>
      <c r="H15" s="48"/>
      <c r="I15" s="123" t="s">
        <v>18</v>
      </c>
      <c r="J15" s="124" t="s">
        <v>713</v>
      </c>
      <c r="K15" s="124" t="s">
        <v>19</v>
      </c>
      <c r="L15" s="125" t="s">
        <v>544</v>
      </c>
      <c r="M15" s="126">
        <v>55</v>
      </c>
      <c r="N15" s="127">
        <v>115.85</v>
      </c>
      <c r="O15" s="127">
        <v>6371.75</v>
      </c>
      <c r="P15" s="127" t="e">
        <f>#REF!-N15</f>
        <v>#REF!</v>
      </c>
      <c r="Q15" s="127" t="e">
        <f>#REF!-O15</f>
        <v>#REF!</v>
      </c>
    </row>
    <row r="16" spans="1:17" ht="21">
      <c r="A16" s="205" t="s">
        <v>20</v>
      </c>
      <c r="B16" s="129" t="s">
        <v>21</v>
      </c>
      <c r="C16" s="129" t="s">
        <v>22</v>
      </c>
      <c r="D16" s="141" t="s">
        <v>161</v>
      </c>
      <c r="E16" s="206" t="s">
        <v>544</v>
      </c>
      <c r="H16" s="48"/>
      <c r="I16" s="123" t="s">
        <v>20</v>
      </c>
      <c r="J16" s="124" t="s">
        <v>21</v>
      </c>
      <c r="K16" s="124" t="s">
        <v>22</v>
      </c>
      <c r="L16" s="125" t="s">
        <v>544</v>
      </c>
      <c r="M16" s="126">
        <v>19</v>
      </c>
      <c r="N16" s="127">
        <v>367.3</v>
      </c>
      <c r="O16" s="127">
        <v>6978.7</v>
      </c>
      <c r="P16" s="127" t="e">
        <f>#REF!-N16</f>
        <v>#REF!</v>
      </c>
      <c r="Q16" s="127" t="e">
        <f>#REF!-O16</f>
        <v>#REF!</v>
      </c>
    </row>
    <row r="17" spans="1:17" ht="42">
      <c r="A17" s="205" t="s">
        <v>23</v>
      </c>
      <c r="B17" s="129" t="s">
        <v>714</v>
      </c>
      <c r="C17" s="129" t="s">
        <v>24</v>
      </c>
      <c r="D17" s="141" t="s">
        <v>162</v>
      </c>
      <c r="E17" s="206" t="s">
        <v>607</v>
      </c>
      <c r="H17" s="48"/>
      <c r="I17" s="123" t="s">
        <v>23</v>
      </c>
      <c r="J17" s="124" t="s">
        <v>714</v>
      </c>
      <c r="K17" s="124" t="s">
        <v>24</v>
      </c>
      <c r="L17" s="125" t="s">
        <v>607</v>
      </c>
      <c r="M17" s="126" t="s">
        <v>223</v>
      </c>
      <c r="N17" s="127">
        <v>35.05</v>
      </c>
      <c r="O17" s="127">
        <v>87856.33</v>
      </c>
      <c r="P17" s="127" t="e">
        <f>#REF!-N17</f>
        <v>#REF!</v>
      </c>
      <c r="Q17" s="127" t="e">
        <f>#REF!-O17</f>
        <v>#REF!</v>
      </c>
    </row>
    <row r="18" spans="1:17" ht="21">
      <c r="A18" s="205" t="s">
        <v>25</v>
      </c>
      <c r="B18" s="129" t="s">
        <v>715</v>
      </c>
      <c r="C18" s="129" t="s">
        <v>26</v>
      </c>
      <c r="D18" s="141" t="s">
        <v>163</v>
      </c>
      <c r="E18" s="206" t="s">
        <v>607</v>
      </c>
      <c r="H18" s="48"/>
      <c r="I18" s="123" t="s">
        <v>25</v>
      </c>
      <c r="J18" s="124" t="s">
        <v>715</v>
      </c>
      <c r="K18" s="124" t="s">
        <v>26</v>
      </c>
      <c r="L18" s="125" t="s">
        <v>607</v>
      </c>
      <c r="M18" s="126">
        <v>172.71</v>
      </c>
      <c r="N18" s="127">
        <v>41.95</v>
      </c>
      <c r="O18" s="127">
        <v>7245.18</v>
      </c>
      <c r="P18" s="127" t="e">
        <f>#REF!-N18</f>
        <v>#REF!</v>
      </c>
      <c r="Q18" s="127" t="e">
        <f>#REF!-O18</f>
        <v>#REF!</v>
      </c>
    </row>
    <row r="19" spans="1:17" ht="42">
      <c r="A19" s="205" t="s">
        <v>27</v>
      </c>
      <c r="B19" s="129" t="s">
        <v>716</v>
      </c>
      <c r="C19" s="129" t="s">
        <v>28</v>
      </c>
      <c r="D19" s="141" t="s">
        <v>164</v>
      </c>
      <c r="E19" s="206" t="s">
        <v>607</v>
      </c>
      <c r="H19" s="48"/>
      <c r="I19" s="123" t="s">
        <v>27</v>
      </c>
      <c r="J19" s="124" t="s">
        <v>716</v>
      </c>
      <c r="K19" s="124" t="s">
        <v>28</v>
      </c>
      <c r="L19" s="125" t="s">
        <v>607</v>
      </c>
      <c r="M19" s="126" t="s">
        <v>224</v>
      </c>
      <c r="N19" s="127">
        <v>18.47</v>
      </c>
      <c r="O19" s="127">
        <v>88789.35</v>
      </c>
      <c r="P19" s="127" t="e">
        <f>#REF!-N19</f>
        <v>#REF!</v>
      </c>
      <c r="Q19" s="127" t="e">
        <f>#REF!-O19</f>
        <v>#REF!</v>
      </c>
    </row>
    <row r="20" spans="1:17" ht="21">
      <c r="A20" s="205" t="s">
        <v>29</v>
      </c>
      <c r="B20" s="129" t="s">
        <v>717</v>
      </c>
      <c r="C20" s="129" t="s">
        <v>30</v>
      </c>
      <c r="D20" s="141" t="s">
        <v>165</v>
      </c>
      <c r="E20" s="206" t="s">
        <v>607</v>
      </c>
      <c r="H20" s="48"/>
      <c r="I20" s="123" t="s">
        <v>29</v>
      </c>
      <c r="J20" s="124" t="s">
        <v>717</v>
      </c>
      <c r="K20" s="124" t="s">
        <v>30</v>
      </c>
      <c r="L20" s="125" t="s">
        <v>607</v>
      </c>
      <c r="M20" s="126" t="s">
        <v>225</v>
      </c>
      <c r="N20" s="127">
        <v>24.49</v>
      </c>
      <c r="O20" s="127">
        <v>16508.71</v>
      </c>
      <c r="P20" s="127" t="e">
        <f>#REF!-N20</f>
        <v>#REF!</v>
      </c>
      <c r="Q20" s="127" t="e">
        <f>#REF!-O20</f>
        <v>#REF!</v>
      </c>
    </row>
    <row r="21" spans="1:17" ht="31.5">
      <c r="A21" s="205" t="s">
        <v>31</v>
      </c>
      <c r="B21" s="129" t="s">
        <v>718</v>
      </c>
      <c r="C21" s="129" t="s">
        <v>32</v>
      </c>
      <c r="D21" s="141" t="s">
        <v>166</v>
      </c>
      <c r="E21" s="206" t="s">
        <v>607</v>
      </c>
      <c r="H21" s="48"/>
      <c r="I21" s="123" t="s">
        <v>31</v>
      </c>
      <c r="J21" s="124" t="s">
        <v>718</v>
      </c>
      <c r="K21" s="124" t="s">
        <v>32</v>
      </c>
      <c r="L21" s="125" t="s">
        <v>607</v>
      </c>
      <c r="M21" s="126">
        <v>257.44</v>
      </c>
      <c r="N21" s="127">
        <v>32.54</v>
      </c>
      <c r="O21" s="127">
        <v>8377.1</v>
      </c>
      <c r="P21" s="127" t="e">
        <f>#REF!-N21</f>
        <v>#REF!</v>
      </c>
      <c r="Q21" s="127" t="e">
        <f>#REF!-O21</f>
        <v>#REF!</v>
      </c>
    </row>
    <row r="22" spans="1:17" ht="31.5">
      <c r="A22" s="205" t="s">
        <v>33</v>
      </c>
      <c r="B22" s="129" t="s">
        <v>719</v>
      </c>
      <c r="C22" s="129" t="s">
        <v>34</v>
      </c>
      <c r="D22" s="141" t="s">
        <v>166</v>
      </c>
      <c r="E22" s="206" t="s">
        <v>607</v>
      </c>
      <c r="H22" s="48"/>
      <c r="I22" s="123" t="s">
        <v>33</v>
      </c>
      <c r="J22" s="124" t="s">
        <v>719</v>
      </c>
      <c r="K22" s="124" t="s">
        <v>34</v>
      </c>
      <c r="L22" s="125" t="s">
        <v>607</v>
      </c>
      <c r="M22" s="126">
        <v>257.44</v>
      </c>
      <c r="N22" s="127">
        <v>21.05</v>
      </c>
      <c r="O22" s="127">
        <v>5419.11</v>
      </c>
      <c r="P22" s="127" t="e">
        <f>#REF!-N22</f>
        <v>#REF!</v>
      </c>
      <c r="Q22" s="127" t="e">
        <f>#REF!-O22</f>
        <v>#REF!</v>
      </c>
    </row>
    <row r="23" spans="1:17" ht="31.5">
      <c r="A23" s="205" t="s">
        <v>35</v>
      </c>
      <c r="B23" s="129" t="s">
        <v>720</v>
      </c>
      <c r="C23" s="129" t="s">
        <v>36</v>
      </c>
      <c r="D23" s="141" t="s">
        <v>167</v>
      </c>
      <c r="E23" s="206" t="s">
        <v>710</v>
      </c>
      <c r="H23" s="48"/>
      <c r="I23" s="123" t="s">
        <v>35</v>
      </c>
      <c r="J23" s="124" t="s">
        <v>720</v>
      </c>
      <c r="K23" s="124" t="s">
        <v>36</v>
      </c>
      <c r="L23" s="125" t="s">
        <v>710</v>
      </c>
      <c r="M23" s="126">
        <v>25.74</v>
      </c>
      <c r="N23" s="127">
        <v>197.85</v>
      </c>
      <c r="O23" s="127">
        <v>5092.66</v>
      </c>
      <c r="P23" s="127" t="e">
        <f>#REF!-N23</f>
        <v>#REF!</v>
      </c>
      <c r="Q23" s="127" t="e">
        <f>#REF!-O23</f>
        <v>#REF!</v>
      </c>
    </row>
    <row r="24" spans="1:17" ht="21">
      <c r="A24" s="205" t="s">
        <v>37</v>
      </c>
      <c r="B24" s="129" t="s">
        <v>721</v>
      </c>
      <c r="C24" s="129" t="s">
        <v>38</v>
      </c>
      <c r="D24" s="141" t="s">
        <v>168</v>
      </c>
      <c r="E24" s="206" t="s">
        <v>710</v>
      </c>
      <c r="H24" s="48"/>
      <c r="I24" s="123" t="s">
        <v>37</v>
      </c>
      <c r="J24" s="124" t="s">
        <v>721</v>
      </c>
      <c r="K24" s="124" t="s">
        <v>38</v>
      </c>
      <c r="L24" s="125" t="s">
        <v>710</v>
      </c>
      <c r="M24" s="126">
        <v>56.35</v>
      </c>
      <c r="N24" s="127">
        <v>183.94</v>
      </c>
      <c r="O24" s="127">
        <v>10365.02</v>
      </c>
      <c r="P24" s="127" t="e">
        <f>#REF!-N24</f>
        <v>#REF!</v>
      </c>
      <c r="Q24" s="127" t="e">
        <f>#REF!-O24</f>
        <v>#REF!</v>
      </c>
    </row>
    <row r="25" spans="1:17" ht="31.5">
      <c r="A25" s="205" t="s">
        <v>39</v>
      </c>
      <c r="B25" s="129" t="s">
        <v>722</v>
      </c>
      <c r="C25" s="129" t="s">
        <v>40</v>
      </c>
      <c r="D25" s="141" t="s">
        <v>169</v>
      </c>
      <c r="E25" s="206" t="s">
        <v>710</v>
      </c>
      <c r="H25" s="48"/>
      <c r="I25" s="123" t="s">
        <v>39</v>
      </c>
      <c r="J25" s="124" t="s">
        <v>722</v>
      </c>
      <c r="K25" s="124" t="s">
        <v>40</v>
      </c>
      <c r="L25" s="125" t="s">
        <v>710</v>
      </c>
      <c r="M25" s="126" t="s">
        <v>226</v>
      </c>
      <c r="N25" s="127">
        <v>188.31</v>
      </c>
      <c r="O25" s="127">
        <v>45589.85</v>
      </c>
      <c r="P25" s="127" t="e">
        <f>#REF!-N25</f>
        <v>#REF!</v>
      </c>
      <c r="Q25" s="127" t="e">
        <f>#REF!-O25</f>
        <v>#REF!</v>
      </c>
    </row>
    <row r="26" spans="1:17" ht="31.5">
      <c r="A26" s="205" t="s">
        <v>41</v>
      </c>
      <c r="B26" s="129" t="s">
        <v>748</v>
      </c>
      <c r="C26" s="129" t="s">
        <v>723</v>
      </c>
      <c r="D26" s="141" t="s">
        <v>170</v>
      </c>
      <c r="E26" s="206" t="s">
        <v>710</v>
      </c>
      <c r="H26" s="48"/>
      <c r="I26" s="123" t="s">
        <v>41</v>
      </c>
      <c r="J26" s="124" t="s">
        <v>748</v>
      </c>
      <c r="K26" s="124" t="s">
        <v>723</v>
      </c>
      <c r="L26" s="125" t="s">
        <v>710</v>
      </c>
      <c r="M26" s="126" t="s">
        <v>227</v>
      </c>
      <c r="N26" s="127">
        <v>94.41</v>
      </c>
      <c r="O26" s="127">
        <v>88093.97</v>
      </c>
      <c r="P26" s="127" t="e">
        <f>#REF!-N26</f>
        <v>#REF!</v>
      </c>
      <c r="Q26" s="127" t="e">
        <f>#REF!-O26</f>
        <v>#REF!</v>
      </c>
    </row>
    <row r="27" spans="1:17" ht="21">
      <c r="A27" s="205" t="s">
        <v>42</v>
      </c>
      <c r="B27" s="129" t="s">
        <v>724</v>
      </c>
      <c r="C27" s="129" t="s">
        <v>43</v>
      </c>
      <c r="D27" s="141" t="s">
        <v>160</v>
      </c>
      <c r="E27" s="206" t="s">
        <v>544</v>
      </c>
      <c r="H27" s="48"/>
      <c r="I27" s="123" t="s">
        <v>42</v>
      </c>
      <c r="J27" s="124" t="s">
        <v>724</v>
      </c>
      <c r="K27" s="124" t="s">
        <v>43</v>
      </c>
      <c r="L27" s="125" t="s">
        <v>544</v>
      </c>
      <c r="M27" s="126">
        <v>55</v>
      </c>
      <c r="N27" s="127">
        <v>56.57</v>
      </c>
      <c r="O27" s="127">
        <v>3111.35</v>
      </c>
      <c r="P27" s="127" t="e">
        <f>#REF!-N27</f>
        <v>#REF!</v>
      </c>
      <c r="Q27" s="127" t="e">
        <f>#REF!-O27</f>
        <v>#REF!</v>
      </c>
    </row>
    <row r="28" spans="1:17" ht="21">
      <c r="A28" s="205" t="s">
        <v>44</v>
      </c>
      <c r="B28" s="129" t="s">
        <v>45</v>
      </c>
      <c r="C28" s="129" t="s">
        <v>46</v>
      </c>
      <c r="D28" s="141" t="s">
        <v>161</v>
      </c>
      <c r="E28" s="206" t="s">
        <v>544</v>
      </c>
      <c r="H28" s="48"/>
      <c r="I28" s="123" t="s">
        <v>44</v>
      </c>
      <c r="J28" s="124" t="s">
        <v>45</v>
      </c>
      <c r="K28" s="124" t="s">
        <v>46</v>
      </c>
      <c r="L28" s="125" t="s">
        <v>544</v>
      </c>
      <c r="M28" s="126">
        <v>19</v>
      </c>
      <c r="N28" s="127">
        <v>180.26</v>
      </c>
      <c r="O28" s="127">
        <v>3424.94</v>
      </c>
      <c r="P28" s="127" t="e">
        <f>#REF!-N28</f>
        <v>#REF!</v>
      </c>
      <c r="Q28" s="127" t="e">
        <f>#REF!-O28</f>
        <v>#REF!</v>
      </c>
    </row>
    <row r="29" spans="1:17" ht="52.5">
      <c r="A29" s="205" t="s">
        <v>47</v>
      </c>
      <c r="B29" s="129" t="s">
        <v>725</v>
      </c>
      <c r="C29" s="129" t="s">
        <v>48</v>
      </c>
      <c r="D29" s="141" t="s">
        <v>171</v>
      </c>
      <c r="E29" s="206" t="s">
        <v>710</v>
      </c>
      <c r="H29" s="48"/>
      <c r="I29" s="123" t="s">
        <v>47</v>
      </c>
      <c r="J29" s="124" t="s">
        <v>725</v>
      </c>
      <c r="K29" s="124" t="s">
        <v>48</v>
      </c>
      <c r="L29" s="125" t="s">
        <v>710</v>
      </c>
      <c r="M29" s="126" t="s">
        <v>228</v>
      </c>
      <c r="N29" s="127">
        <v>65.05</v>
      </c>
      <c r="O29" s="127">
        <v>233345.41</v>
      </c>
      <c r="P29" s="127" t="e">
        <f>#REF!-N29</f>
        <v>#REF!</v>
      </c>
      <c r="Q29" s="127" t="e">
        <f>#REF!-O29</f>
        <v>#REF!</v>
      </c>
    </row>
    <row r="30" spans="1:17" ht="12.75">
      <c r="A30" s="204" t="s">
        <v>527</v>
      </c>
      <c r="B30" s="381" t="s">
        <v>728</v>
      </c>
      <c r="C30" s="382"/>
      <c r="D30" s="382"/>
      <c r="E30" s="383"/>
      <c r="H30" s="48"/>
      <c r="I30" s="119" t="s">
        <v>527</v>
      </c>
      <c r="J30" s="379" t="s">
        <v>728</v>
      </c>
      <c r="K30" s="380"/>
      <c r="L30" s="120"/>
      <c r="M30" s="121"/>
      <c r="N30" s="122"/>
      <c r="O30" s="122"/>
      <c r="P30" s="122"/>
      <c r="Q30" s="122"/>
    </row>
    <row r="31" spans="1:17" ht="21">
      <c r="A31" s="205" t="s">
        <v>49</v>
      </c>
      <c r="B31" s="129" t="s">
        <v>729</v>
      </c>
      <c r="C31" s="129" t="s">
        <v>50</v>
      </c>
      <c r="D31" s="141" t="s">
        <v>172</v>
      </c>
      <c r="E31" s="206" t="s">
        <v>544</v>
      </c>
      <c r="H31" s="48"/>
      <c r="I31" s="123" t="s">
        <v>49</v>
      </c>
      <c r="J31" s="124" t="s">
        <v>729</v>
      </c>
      <c r="K31" s="124" t="s">
        <v>50</v>
      </c>
      <c r="L31" s="125" t="s">
        <v>544</v>
      </c>
      <c r="M31" s="126">
        <v>9</v>
      </c>
      <c r="N31" s="127">
        <v>271.72</v>
      </c>
      <c r="O31" s="127">
        <v>2445.48</v>
      </c>
      <c r="P31" s="127" t="e">
        <f>#REF!-N31</f>
        <v>#REF!</v>
      </c>
      <c r="Q31" s="127" t="e">
        <f>#REF!-O31</f>
        <v>#REF!</v>
      </c>
    </row>
    <row r="32" spans="1:17" ht="21">
      <c r="A32" s="205" t="s">
        <v>51</v>
      </c>
      <c r="B32" s="129" t="s">
        <v>730</v>
      </c>
      <c r="C32" s="129" t="s">
        <v>52</v>
      </c>
      <c r="D32" s="141" t="s">
        <v>172</v>
      </c>
      <c r="E32" s="206" t="s">
        <v>544</v>
      </c>
      <c r="H32" s="48"/>
      <c r="I32" s="123" t="s">
        <v>51</v>
      </c>
      <c r="J32" s="124" t="s">
        <v>730</v>
      </c>
      <c r="K32" s="124" t="s">
        <v>52</v>
      </c>
      <c r="L32" s="125" t="s">
        <v>544</v>
      </c>
      <c r="M32" s="126">
        <v>11</v>
      </c>
      <c r="N32" s="127">
        <v>852.17</v>
      </c>
      <c r="O32" s="127">
        <v>9373.87</v>
      </c>
      <c r="P32" s="127" t="e">
        <f>#REF!-N32</f>
        <v>#REF!</v>
      </c>
      <c r="Q32" s="127" t="e">
        <f>#REF!-O32</f>
        <v>#REF!</v>
      </c>
    </row>
    <row r="33" spans="1:17" ht="21">
      <c r="A33" s="205" t="s">
        <v>53</v>
      </c>
      <c r="B33" s="129" t="s">
        <v>733</v>
      </c>
      <c r="C33" s="129" t="s">
        <v>54</v>
      </c>
      <c r="D33" s="141" t="s">
        <v>173</v>
      </c>
      <c r="E33" s="206" t="s">
        <v>606</v>
      </c>
      <c r="H33" s="48"/>
      <c r="I33" s="123" t="s">
        <v>53</v>
      </c>
      <c r="J33" s="124" t="s">
        <v>733</v>
      </c>
      <c r="K33" s="124" t="s">
        <v>54</v>
      </c>
      <c r="L33" s="125" t="s">
        <v>606</v>
      </c>
      <c r="M33" s="126">
        <v>68</v>
      </c>
      <c r="N33" s="127">
        <v>21.83</v>
      </c>
      <c r="O33" s="127">
        <v>1484.44</v>
      </c>
      <c r="P33" s="127" t="e">
        <f>#REF!-N33</f>
        <v>#REF!</v>
      </c>
      <c r="Q33" s="127" t="e">
        <f>#REF!-O33</f>
        <v>#REF!</v>
      </c>
    </row>
    <row r="34" spans="1:17" ht="21">
      <c r="A34" s="205" t="s">
        <v>55</v>
      </c>
      <c r="B34" s="129" t="s">
        <v>749</v>
      </c>
      <c r="C34" s="129" t="s">
        <v>56</v>
      </c>
      <c r="D34" s="141" t="s">
        <v>174</v>
      </c>
      <c r="E34" s="206" t="s">
        <v>606</v>
      </c>
      <c r="H34" s="48"/>
      <c r="I34" s="123" t="s">
        <v>55</v>
      </c>
      <c r="J34" s="124" t="s">
        <v>749</v>
      </c>
      <c r="K34" s="124" t="s">
        <v>56</v>
      </c>
      <c r="L34" s="125" t="s">
        <v>606</v>
      </c>
      <c r="M34" s="126">
        <v>83</v>
      </c>
      <c r="N34" s="127">
        <v>45.2</v>
      </c>
      <c r="O34" s="127">
        <v>3751.6</v>
      </c>
      <c r="P34" s="127" t="e">
        <f>#REF!-N34</f>
        <v>#REF!</v>
      </c>
      <c r="Q34" s="127" t="e">
        <f>#REF!-O34</f>
        <v>#REF!</v>
      </c>
    </row>
    <row r="35" spans="1:17" ht="21">
      <c r="A35" s="205" t="s">
        <v>57</v>
      </c>
      <c r="B35" s="129" t="s">
        <v>58</v>
      </c>
      <c r="C35" s="129" t="s">
        <v>59</v>
      </c>
      <c r="D35" s="141" t="s">
        <v>175</v>
      </c>
      <c r="E35" s="206" t="s">
        <v>606</v>
      </c>
      <c r="H35" s="48"/>
      <c r="I35" s="123" t="s">
        <v>57</v>
      </c>
      <c r="J35" s="124" t="s">
        <v>58</v>
      </c>
      <c r="K35" s="124" t="s">
        <v>59</v>
      </c>
      <c r="L35" s="125" t="s">
        <v>606</v>
      </c>
      <c r="M35" s="126">
        <v>20</v>
      </c>
      <c r="N35" s="127">
        <v>131.2</v>
      </c>
      <c r="O35" s="127">
        <v>2624</v>
      </c>
      <c r="P35" s="127" t="e">
        <f>#REF!-N35</f>
        <v>#REF!</v>
      </c>
      <c r="Q35" s="127" t="e">
        <f>#REF!-O35</f>
        <v>#REF!</v>
      </c>
    </row>
    <row r="36" spans="1:17" ht="21">
      <c r="A36" s="205" t="s">
        <v>60</v>
      </c>
      <c r="B36" s="129" t="s">
        <v>61</v>
      </c>
      <c r="C36" s="129" t="s">
        <v>62</v>
      </c>
      <c r="D36" s="141" t="s">
        <v>161</v>
      </c>
      <c r="E36" s="206" t="s">
        <v>606</v>
      </c>
      <c r="H36" s="48"/>
      <c r="I36" s="123" t="s">
        <v>60</v>
      </c>
      <c r="J36" s="124" t="s">
        <v>61</v>
      </c>
      <c r="K36" s="124" t="s">
        <v>62</v>
      </c>
      <c r="L36" s="125" t="s">
        <v>606</v>
      </c>
      <c r="M36" s="126">
        <v>10</v>
      </c>
      <c r="N36" s="127">
        <v>290.79</v>
      </c>
      <c r="O36" s="127">
        <v>2907.9</v>
      </c>
      <c r="P36" s="127" t="e">
        <f>#REF!-N36</f>
        <v>#REF!</v>
      </c>
      <c r="Q36" s="127" t="e">
        <f>#REF!-O36</f>
        <v>#REF!</v>
      </c>
    </row>
    <row r="37" spans="1:17" ht="21">
      <c r="A37" s="205" t="s">
        <v>63</v>
      </c>
      <c r="B37" s="129" t="s">
        <v>64</v>
      </c>
      <c r="C37" s="129" t="s">
        <v>65</v>
      </c>
      <c r="D37" s="141" t="s">
        <v>176</v>
      </c>
      <c r="E37" s="206" t="s">
        <v>606</v>
      </c>
      <c r="H37" s="48"/>
      <c r="I37" s="123" t="s">
        <v>63</v>
      </c>
      <c r="J37" s="124" t="s">
        <v>64</v>
      </c>
      <c r="K37" s="124" t="s">
        <v>65</v>
      </c>
      <c r="L37" s="125" t="s">
        <v>606</v>
      </c>
      <c r="M37" s="126">
        <v>151</v>
      </c>
      <c r="N37" s="127">
        <v>807.95</v>
      </c>
      <c r="O37" s="127">
        <v>122000.45</v>
      </c>
      <c r="P37" s="127" t="e">
        <f>#REF!-N37</f>
        <v>#REF!</v>
      </c>
      <c r="Q37" s="127" t="e">
        <f>#REF!-O37</f>
        <v>#REF!</v>
      </c>
    </row>
    <row r="38" spans="1:17" ht="21">
      <c r="A38" s="205" t="s">
        <v>66</v>
      </c>
      <c r="B38" s="129" t="s">
        <v>731</v>
      </c>
      <c r="C38" s="129" t="s">
        <v>732</v>
      </c>
      <c r="D38" s="141" t="s">
        <v>177</v>
      </c>
      <c r="E38" s="206" t="s">
        <v>710</v>
      </c>
      <c r="H38" s="48"/>
      <c r="I38" s="123" t="s">
        <v>66</v>
      </c>
      <c r="J38" s="124" t="s">
        <v>731</v>
      </c>
      <c r="K38" s="124" t="s">
        <v>732</v>
      </c>
      <c r="L38" s="125" t="s">
        <v>710</v>
      </c>
      <c r="M38" s="126">
        <v>17.27</v>
      </c>
      <c r="N38" s="127">
        <v>107.13</v>
      </c>
      <c r="O38" s="127">
        <v>1850.14</v>
      </c>
      <c r="P38" s="127" t="e">
        <f>#REF!-N38</f>
        <v>#REF!</v>
      </c>
      <c r="Q38" s="127" t="e">
        <f>#REF!-O38</f>
        <v>#REF!</v>
      </c>
    </row>
    <row r="39" spans="1:17" ht="12.75">
      <c r="A39" s="204" t="s">
        <v>528</v>
      </c>
      <c r="B39" s="381" t="s">
        <v>67</v>
      </c>
      <c r="C39" s="382"/>
      <c r="D39" s="382"/>
      <c r="E39" s="383"/>
      <c r="H39" s="48"/>
      <c r="I39" s="119" t="s">
        <v>528</v>
      </c>
      <c r="J39" s="379" t="s">
        <v>67</v>
      </c>
      <c r="K39" s="380"/>
      <c r="L39" s="120"/>
      <c r="M39" s="121"/>
      <c r="N39" s="122"/>
      <c r="O39" s="122"/>
      <c r="P39" s="122"/>
      <c r="Q39" s="122"/>
    </row>
    <row r="40" spans="1:17" ht="31.5">
      <c r="A40" s="205" t="s">
        <v>68</v>
      </c>
      <c r="B40" s="129" t="s">
        <v>69</v>
      </c>
      <c r="C40" s="129" t="s">
        <v>70</v>
      </c>
      <c r="D40" s="141" t="s">
        <v>178</v>
      </c>
      <c r="E40" s="206" t="s">
        <v>710</v>
      </c>
      <c r="H40" s="48"/>
      <c r="I40" s="123" t="s">
        <v>68</v>
      </c>
      <c r="J40" s="124" t="s">
        <v>69</v>
      </c>
      <c r="K40" s="124" t="s">
        <v>70</v>
      </c>
      <c r="L40" s="125" t="s">
        <v>710</v>
      </c>
      <c r="M40" s="126" t="s">
        <v>229</v>
      </c>
      <c r="N40" s="127">
        <v>487.2</v>
      </c>
      <c r="O40" s="127">
        <v>8175.22</v>
      </c>
      <c r="P40" s="127" t="e">
        <f>#REF!-N40</f>
        <v>#REF!</v>
      </c>
      <c r="Q40" s="127" t="e">
        <f>#REF!-O40</f>
        <v>#REF!</v>
      </c>
    </row>
    <row r="41" spans="1:17" ht="21">
      <c r="A41" s="205" t="s">
        <v>71</v>
      </c>
      <c r="B41" s="129" t="s">
        <v>78</v>
      </c>
      <c r="C41" s="129" t="s">
        <v>79</v>
      </c>
      <c r="D41" s="141" t="s">
        <v>179</v>
      </c>
      <c r="E41" s="206" t="s">
        <v>638</v>
      </c>
      <c r="H41" s="48"/>
      <c r="I41" s="123" t="s">
        <v>71</v>
      </c>
      <c r="J41" s="124" t="s">
        <v>72</v>
      </c>
      <c r="K41" s="124" t="s">
        <v>73</v>
      </c>
      <c r="L41" s="125" t="s">
        <v>735</v>
      </c>
      <c r="M41" s="126">
        <v>52</v>
      </c>
      <c r="N41" s="127">
        <v>2261.01</v>
      </c>
      <c r="O41" s="127">
        <v>117572.52</v>
      </c>
      <c r="P41" s="127" t="e">
        <f>#REF!-N41</f>
        <v>#REF!</v>
      </c>
      <c r="Q41" s="127" t="e">
        <f>#REF!-O41</f>
        <v>#REF!</v>
      </c>
    </row>
    <row r="42" spans="1:17" ht="21">
      <c r="A42" s="205" t="s">
        <v>74</v>
      </c>
      <c r="B42" s="129" t="s">
        <v>72</v>
      </c>
      <c r="C42" s="129" t="s">
        <v>73</v>
      </c>
      <c r="D42" s="141" t="s">
        <v>179</v>
      </c>
      <c r="E42" s="206" t="s">
        <v>735</v>
      </c>
      <c r="H42" s="48"/>
      <c r="I42" s="123" t="s">
        <v>74</v>
      </c>
      <c r="J42" s="124" t="s">
        <v>75</v>
      </c>
      <c r="K42" s="124" t="s">
        <v>76</v>
      </c>
      <c r="L42" s="125" t="s">
        <v>735</v>
      </c>
      <c r="M42" s="126">
        <v>1</v>
      </c>
      <c r="N42" s="127">
        <v>2669.36</v>
      </c>
      <c r="O42" s="127">
        <v>2669.36</v>
      </c>
      <c r="P42" s="127" t="e">
        <f>#REF!-N42</f>
        <v>#REF!</v>
      </c>
      <c r="Q42" s="127" t="e">
        <f>#REF!-O42</f>
        <v>#REF!</v>
      </c>
    </row>
    <row r="43" spans="1:17" ht="12.75">
      <c r="A43" s="205" t="s">
        <v>77</v>
      </c>
      <c r="B43" s="129" t="s">
        <v>81</v>
      </c>
      <c r="C43" s="129" t="s">
        <v>82</v>
      </c>
      <c r="D43" s="141" t="s">
        <v>180</v>
      </c>
      <c r="E43" s="206" t="s">
        <v>638</v>
      </c>
      <c r="H43" s="48"/>
      <c r="I43" s="123" t="s">
        <v>77</v>
      </c>
      <c r="J43" s="124" t="s">
        <v>78</v>
      </c>
      <c r="K43" s="124" t="s">
        <v>79</v>
      </c>
      <c r="L43" s="125" t="s">
        <v>638</v>
      </c>
      <c r="M43" s="126">
        <v>52</v>
      </c>
      <c r="N43" s="127">
        <v>3014.42</v>
      </c>
      <c r="O43" s="127">
        <v>156749.84</v>
      </c>
      <c r="P43" s="127" t="e">
        <f>#REF!-N43</f>
        <v>#REF!</v>
      </c>
      <c r="Q43" s="127" t="e">
        <f>#REF!-O43</f>
        <v>#REF!</v>
      </c>
    </row>
    <row r="44" spans="1:17" ht="21">
      <c r="A44" s="205" t="s">
        <v>80</v>
      </c>
      <c r="B44" s="129" t="s">
        <v>75</v>
      </c>
      <c r="C44" s="129" t="s">
        <v>76</v>
      </c>
      <c r="D44" s="141" t="s">
        <v>180</v>
      </c>
      <c r="E44" s="206" t="s">
        <v>735</v>
      </c>
      <c r="H44" s="48"/>
      <c r="I44" s="123" t="s">
        <v>80</v>
      </c>
      <c r="J44" s="124" t="s">
        <v>81</v>
      </c>
      <c r="K44" s="124" t="s">
        <v>82</v>
      </c>
      <c r="L44" s="125" t="s">
        <v>638</v>
      </c>
      <c r="M44" s="126">
        <v>1</v>
      </c>
      <c r="N44" s="127">
        <v>5582.49</v>
      </c>
      <c r="O44" s="127">
        <v>5582.49</v>
      </c>
      <c r="P44" s="127" t="e">
        <f>#REF!-N44</f>
        <v>#REF!</v>
      </c>
      <c r="Q44" s="127" t="e">
        <f>#REF!-O44</f>
        <v>#REF!</v>
      </c>
    </row>
    <row r="45" spans="1:8" ht="12.75" hidden="1" outlineLevel="1">
      <c r="A45" s="205" t="s">
        <v>83</v>
      </c>
      <c r="B45" s="129" t="s">
        <v>736</v>
      </c>
      <c r="C45" s="129" t="s">
        <v>84</v>
      </c>
      <c r="D45" s="141" t="s">
        <v>180</v>
      </c>
      <c r="E45" s="206" t="s">
        <v>638</v>
      </c>
      <c r="H45" s="48"/>
    </row>
    <row r="46" spans="1:17" ht="12.75" collapsed="1">
      <c r="A46" s="204" t="s">
        <v>539</v>
      </c>
      <c r="B46" s="381" t="s">
        <v>734</v>
      </c>
      <c r="C46" s="382"/>
      <c r="D46" s="382"/>
      <c r="E46" s="383"/>
      <c r="H46" s="48"/>
      <c r="I46" s="119" t="s">
        <v>539</v>
      </c>
      <c r="J46" s="379" t="s">
        <v>734</v>
      </c>
      <c r="K46" s="380"/>
      <c r="L46" s="120"/>
      <c r="M46" s="121"/>
      <c r="N46" s="122"/>
      <c r="O46" s="122"/>
      <c r="P46" s="122"/>
      <c r="Q46" s="122"/>
    </row>
    <row r="47" spans="1:17" ht="21">
      <c r="A47" s="205" t="s">
        <v>85</v>
      </c>
      <c r="B47" s="129" t="s">
        <v>86</v>
      </c>
      <c r="C47" s="129" t="s">
        <v>87</v>
      </c>
      <c r="D47" s="141" t="s">
        <v>181</v>
      </c>
      <c r="E47" s="206" t="s">
        <v>638</v>
      </c>
      <c r="H47" s="48"/>
      <c r="I47" s="123" t="s">
        <v>85</v>
      </c>
      <c r="J47" s="124" t="s">
        <v>86</v>
      </c>
      <c r="K47" s="124" t="s">
        <v>87</v>
      </c>
      <c r="L47" s="125" t="s">
        <v>638</v>
      </c>
      <c r="M47" s="126">
        <v>91</v>
      </c>
      <c r="N47" s="127">
        <v>909.39</v>
      </c>
      <c r="O47" s="127">
        <v>82754.49</v>
      </c>
      <c r="P47" s="127" t="e">
        <f>#REF!-N47</f>
        <v>#REF!</v>
      </c>
      <c r="Q47" s="127" t="e">
        <f>#REF!-O47</f>
        <v>#REF!</v>
      </c>
    </row>
    <row r="48" spans="1:17" ht="21">
      <c r="A48" s="205" t="s">
        <v>88</v>
      </c>
      <c r="B48" s="129" t="s">
        <v>89</v>
      </c>
      <c r="C48" s="129" t="s">
        <v>90</v>
      </c>
      <c r="D48" s="141" t="s">
        <v>181</v>
      </c>
      <c r="E48" s="206" t="s">
        <v>638</v>
      </c>
      <c r="H48" s="48"/>
      <c r="I48" s="123" t="s">
        <v>88</v>
      </c>
      <c r="J48" s="124" t="s">
        <v>89</v>
      </c>
      <c r="K48" s="124" t="s">
        <v>90</v>
      </c>
      <c r="L48" s="125" t="s">
        <v>638</v>
      </c>
      <c r="M48" s="126">
        <v>91</v>
      </c>
      <c r="N48" s="127">
        <v>581.58</v>
      </c>
      <c r="O48" s="127">
        <v>52923.78</v>
      </c>
      <c r="P48" s="127" t="e">
        <f>#REF!-N48</f>
        <v>#REF!</v>
      </c>
      <c r="Q48" s="127" t="e">
        <f>#REF!-O48</f>
        <v>#REF!</v>
      </c>
    </row>
    <row r="49" spans="1:8" ht="12.75" hidden="1" outlineLevel="1">
      <c r="A49" s="205" t="s">
        <v>91</v>
      </c>
      <c r="B49" s="129" t="s">
        <v>736</v>
      </c>
      <c r="C49" s="129" t="s">
        <v>92</v>
      </c>
      <c r="D49" s="141" t="s">
        <v>180</v>
      </c>
      <c r="E49" s="206" t="s">
        <v>638</v>
      </c>
      <c r="H49" s="48"/>
    </row>
    <row r="50" spans="1:17" ht="12.75" collapsed="1">
      <c r="A50" s="204" t="s">
        <v>540</v>
      </c>
      <c r="B50" s="381" t="s">
        <v>93</v>
      </c>
      <c r="C50" s="382"/>
      <c r="D50" s="382"/>
      <c r="E50" s="383"/>
      <c r="H50" s="48"/>
      <c r="I50" s="119" t="s">
        <v>540</v>
      </c>
      <c r="J50" s="379" t="s">
        <v>93</v>
      </c>
      <c r="K50" s="380"/>
      <c r="L50" s="120"/>
      <c r="M50" s="121"/>
      <c r="N50" s="122"/>
      <c r="O50" s="122"/>
      <c r="P50" s="122"/>
      <c r="Q50" s="122"/>
    </row>
    <row r="51" spans="1:17" ht="31.5">
      <c r="A51" s="205" t="s">
        <v>94</v>
      </c>
      <c r="B51" s="129" t="s">
        <v>95</v>
      </c>
      <c r="C51" s="129" t="s">
        <v>96</v>
      </c>
      <c r="D51" s="141" t="s">
        <v>182</v>
      </c>
      <c r="E51" s="206" t="s">
        <v>606</v>
      </c>
      <c r="H51" s="48"/>
      <c r="I51" s="123" t="s">
        <v>94</v>
      </c>
      <c r="J51" s="124" t="s">
        <v>95</v>
      </c>
      <c r="K51" s="124" t="s">
        <v>96</v>
      </c>
      <c r="L51" s="125" t="s">
        <v>606</v>
      </c>
      <c r="M51" s="126">
        <v>361.73</v>
      </c>
      <c r="N51" s="127">
        <v>85.65</v>
      </c>
      <c r="O51" s="127">
        <v>30982.17</v>
      </c>
      <c r="P51" s="127" t="e">
        <f>#REF!-N51</f>
        <v>#REF!</v>
      </c>
      <c r="Q51" s="127" t="e">
        <f>#REF!-O51</f>
        <v>#REF!</v>
      </c>
    </row>
    <row r="52" spans="1:17" ht="21">
      <c r="A52" s="205" t="s">
        <v>97</v>
      </c>
      <c r="B52" s="129" t="s">
        <v>95</v>
      </c>
      <c r="C52" s="129" t="s">
        <v>98</v>
      </c>
      <c r="D52" s="141" t="s">
        <v>183</v>
      </c>
      <c r="E52" s="206" t="s">
        <v>606</v>
      </c>
      <c r="H52" s="48"/>
      <c r="I52" s="123" t="s">
        <v>97</v>
      </c>
      <c r="J52" s="124" t="s">
        <v>95</v>
      </c>
      <c r="K52" s="124" t="s">
        <v>98</v>
      </c>
      <c r="L52" s="125" t="s">
        <v>606</v>
      </c>
      <c r="M52" s="126">
        <v>170.73</v>
      </c>
      <c r="N52" s="127">
        <v>107.09</v>
      </c>
      <c r="O52" s="127">
        <v>18283.48</v>
      </c>
      <c r="P52" s="127" t="e">
        <f>#REF!-N52</f>
        <v>#REF!</v>
      </c>
      <c r="Q52" s="127" t="e">
        <f>#REF!-O52</f>
        <v>#REF!</v>
      </c>
    </row>
    <row r="53" spans="1:17" ht="21">
      <c r="A53" s="205" t="s">
        <v>99</v>
      </c>
      <c r="B53" s="129" t="s">
        <v>100</v>
      </c>
      <c r="C53" s="129" t="s">
        <v>101</v>
      </c>
      <c r="D53" s="141" t="s">
        <v>184</v>
      </c>
      <c r="E53" s="206" t="s">
        <v>606</v>
      </c>
      <c r="H53" s="48"/>
      <c r="I53" s="123" t="s">
        <v>99</v>
      </c>
      <c r="J53" s="124" t="s">
        <v>100</v>
      </c>
      <c r="K53" s="124" t="s">
        <v>101</v>
      </c>
      <c r="L53" s="125" t="s">
        <v>606</v>
      </c>
      <c r="M53" s="126">
        <v>240.78</v>
      </c>
      <c r="N53" s="127">
        <v>138.36</v>
      </c>
      <c r="O53" s="127">
        <v>33314.32</v>
      </c>
      <c r="P53" s="127" t="e">
        <f>#REF!-N53</f>
        <v>#REF!</v>
      </c>
      <c r="Q53" s="127" t="e">
        <f>#REF!-O53</f>
        <v>#REF!</v>
      </c>
    </row>
    <row r="54" spans="1:17" ht="21">
      <c r="A54" s="205" t="s">
        <v>102</v>
      </c>
      <c r="B54" s="129" t="s">
        <v>103</v>
      </c>
      <c r="C54" s="129" t="s">
        <v>104</v>
      </c>
      <c r="D54" s="141" t="s">
        <v>185</v>
      </c>
      <c r="E54" s="206" t="s">
        <v>606</v>
      </c>
      <c r="H54" s="48"/>
      <c r="I54" s="123" t="s">
        <v>102</v>
      </c>
      <c r="J54" s="124" t="s">
        <v>103</v>
      </c>
      <c r="K54" s="124" t="s">
        <v>104</v>
      </c>
      <c r="L54" s="125" t="s">
        <v>606</v>
      </c>
      <c r="M54" s="126">
        <v>279.77</v>
      </c>
      <c r="N54" s="127">
        <v>195.69</v>
      </c>
      <c r="O54" s="127">
        <v>54748.19</v>
      </c>
      <c r="P54" s="127" t="e">
        <f>#REF!-N54</f>
        <v>#REF!</v>
      </c>
      <c r="Q54" s="127" t="e">
        <f>#REF!-O54</f>
        <v>#REF!</v>
      </c>
    </row>
    <row r="55" spans="1:17" ht="31.5">
      <c r="A55" s="205" t="s">
        <v>105</v>
      </c>
      <c r="B55" s="129" t="s">
        <v>106</v>
      </c>
      <c r="C55" s="129" t="s">
        <v>107</v>
      </c>
      <c r="D55" s="141" t="s">
        <v>186</v>
      </c>
      <c r="E55" s="206" t="s">
        <v>606</v>
      </c>
      <c r="H55" s="48"/>
      <c r="I55" s="123" t="s">
        <v>105</v>
      </c>
      <c r="J55" s="124" t="s">
        <v>106</v>
      </c>
      <c r="K55" s="124" t="s">
        <v>107</v>
      </c>
      <c r="L55" s="125" t="s">
        <v>606</v>
      </c>
      <c r="M55" s="126">
        <v>262.45</v>
      </c>
      <c r="N55" s="127">
        <v>277</v>
      </c>
      <c r="O55" s="127">
        <v>72698.65</v>
      </c>
      <c r="P55" s="127" t="e">
        <f>#REF!-N55</f>
        <v>#REF!</v>
      </c>
      <c r="Q55" s="127" t="e">
        <f>#REF!-O55</f>
        <v>#REF!</v>
      </c>
    </row>
    <row r="56" spans="1:17" ht="42">
      <c r="A56" s="205" t="s">
        <v>108</v>
      </c>
      <c r="B56" s="129" t="s">
        <v>750</v>
      </c>
      <c r="C56" s="129" t="s">
        <v>109</v>
      </c>
      <c r="D56" s="141" t="s">
        <v>187</v>
      </c>
      <c r="E56" s="206" t="s">
        <v>607</v>
      </c>
      <c r="H56" s="48"/>
      <c r="I56" s="123" t="s">
        <v>108</v>
      </c>
      <c r="J56" s="124" t="s">
        <v>750</v>
      </c>
      <c r="K56" s="124" t="s">
        <v>109</v>
      </c>
      <c r="L56" s="125" t="s">
        <v>607</v>
      </c>
      <c r="M56" s="126" t="s">
        <v>230</v>
      </c>
      <c r="N56" s="127">
        <v>105.07</v>
      </c>
      <c r="O56" s="127">
        <v>26324.87</v>
      </c>
      <c r="P56" s="127" t="e">
        <f>#REF!-N56</f>
        <v>#REF!</v>
      </c>
      <c r="Q56" s="127" t="e">
        <f>#REF!-O56</f>
        <v>#REF!</v>
      </c>
    </row>
    <row r="57" spans="1:17" ht="31.5">
      <c r="A57" s="205" t="s">
        <v>110</v>
      </c>
      <c r="B57" s="129" t="s">
        <v>750</v>
      </c>
      <c r="C57" s="129" t="s">
        <v>111</v>
      </c>
      <c r="D57" s="141" t="s">
        <v>188</v>
      </c>
      <c r="E57" s="206" t="s">
        <v>607</v>
      </c>
      <c r="H57" s="48"/>
      <c r="I57" s="123" t="s">
        <v>110</v>
      </c>
      <c r="J57" s="124" t="s">
        <v>750</v>
      </c>
      <c r="K57" s="124" t="s">
        <v>111</v>
      </c>
      <c r="L57" s="125" t="s">
        <v>607</v>
      </c>
      <c r="M57" s="126" t="s">
        <v>231</v>
      </c>
      <c r="N57" s="127">
        <v>61.55</v>
      </c>
      <c r="O57" s="127">
        <v>20620.91</v>
      </c>
      <c r="P57" s="127" t="e">
        <f>#REF!-N57</f>
        <v>#REF!</v>
      </c>
      <c r="Q57" s="127" t="e">
        <f>#REF!-O57</f>
        <v>#REF!</v>
      </c>
    </row>
    <row r="58" spans="1:17" ht="21">
      <c r="A58" s="205" t="s">
        <v>112</v>
      </c>
      <c r="B58" s="129" t="s">
        <v>736</v>
      </c>
      <c r="C58" s="129" t="s">
        <v>737</v>
      </c>
      <c r="D58" s="141" t="s">
        <v>189</v>
      </c>
      <c r="E58" s="206" t="s">
        <v>735</v>
      </c>
      <c r="H58" s="48"/>
      <c r="I58" s="123" t="s">
        <v>112</v>
      </c>
      <c r="J58" s="124" t="s">
        <v>736</v>
      </c>
      <c r="K58" s="124" t="s">
        <v>737</v>
      </c>
      <c r="L58" s="125" t="s">
        <v>735</v>
      </c>
      <c r="M58" s="126">
        <v>17</v>
      </c>
      <c r="N58" s="127">
        <v>420.11</v>
      </c>
      <c r="O58" s="127">
        <v>7141.87</v>
      </c>
      <c r="P58" s="127" t="e">
        <f>#REF!-N58</f>
        <v>#REF!</v>
      </c>
      <c r="Q58" s="127" t="e">
        <f>#REF!-O58</f>
        <v>#REF!</v>
      </c>
    </row>
    <row r="59" spans="1:8" ht="12.75" hidden="1" outlineLevel="1">
      <c r="A59" s="205" t="s">
        <v>113</v>
      </c>
      <c r="B59" s="129" t="s">
        <v>736</v>
      </c>
      <c r="C59" s="129" t="s">
        <v>114</v>
      </c>
      <c r="D59" s="141" t="s">
        <v>190</v>
      </c>
      <c r="E59" s="206" t="s">
        <v>638</v>
      </c>
      <c r="H59" s="48"/>
    </row>
    <row r="60" spans="1:17" ht="12.75" collapsed="1">
      <c r="A60" s="204" t="s">
        <v>541</v>
      </c>
      <c r="B60" s="381" t="s">
        <v>738</v>
      </c>
      <c r="C60" s="382"/>
      <c r="D60" s="382"/>
      <c r="E60" s="383"/>
      <c r="H60" s="48"/>
      <c r="I60" s="119" t="s">
        <v>541</v>
      </c>
      <c r="J60" s="379" t="s">
        <v>738</v>
      </c>
      <c r="K60" s="380"/>
      <c r="L60" s="120"/>
      <c r="M60" s="121"/>
      <c r="N60" s="122"/>
      <c r="O60" s="122"/>
      <c r="P60" s="122"/>
      <c r="Q60" s="122"/>
    </row>
    <row r="61" spans="1:17" ht="21">
      <c r="A61" s="205" t="s">
        <v>115</v>
      </c>
      <c r="B61" s="129" t="s">
        <v>742</v>
      </c>
      <c r="C61" s="129" t="s">
        <v>116</v>
      </c>
      <c r="D61" s="141" t="s">
        <v>191</v>
      </c>
      <c r="E61" s="206" t="s">
        <v>117</v>
      </c>
      <c r="H61" s="48"/>
      <c r="I61" s="123" t="s">
        <v>115</v>
      </c>
      <c r="J61" s="124" t="s">
        <v>742</v>
      </c>
      <c r="K61" s="124" t="s">
        <v>388</v>
      </c>
      <c r="L61" s="125">
        <v>1</v>
      </c>
      <c r="M61" s="126">
        <v>1</v>
      </c>
      <c r="N61" s="127">
        <v>10000</v>
      </c>
      <c r="O61" s="127">
        <v>10000</v>
      </c>
      <c r="P61" s="127" t="e">
        <f>#REF!-N61</f>
        <v>#REF!</v>
      </c>
      <c r="Q61" s="127" t="e">
        <f>#REF!-O61</f>
        <v>#REF!</v>
      </c>
    </row>
    <row r="62" spans="1:8" ht="12.75" hidden="1" outlineLevel="1">
      <c r="A62" s="205" t="s">
        <v>118</v>
      </c>
      <c r="B62" s="129" t="s">
        <v>741</v>
      </c>
      <c r="C62" s="129" t="s">
        <v>119</v>
      </c>
      <c r="D62" s="141" t="s">
        <v>192</v>
      </c>
      <c r="E62" s="206" t="s">
        <v>117</v>
      </c>
      <c r="H62" s="48"/>
    </row>
    <row r="63" spans="1:8" ht="12.75" hidden="1" outlineLevel="1">
      <c r="A63" s="205" t="s">
        <v>120</v>
      </c>
      <c r="B63" s="129" t="s">
        <v>740</v>
      </c>
      <c r="C63" s="129" t="s">
        <v>121</v>
      </c>
      <c r="D63" s="141" t="s">
        <v>190</v>
      </c>
      <c r="E63" s="206" t="s">
        <v>117</v>
      </c>
      <c r="H63" s="48"/>
    </row>
    <row r="64" spans="1:8" ht="12.75" hidden="1" outlineLevel="1">
      <c r="A64" s="205" t="s">
        <v>122</v>
      </c>
      <c r="B64" s="129" t="s">
        <v>739</v>
      </c>
      <c r="C64" s="129" t="s">
        <v>123</v>
      </c>
      <c r="D64" s="141" t="s">
        <v>193</v>
      </c>
      <c r="E64" s="206" t="s">
        <v>117</v>
      </c>
      <c r="H64" s="48"/>
    </row>
    <row r="65" spans="1:8" ht="12.75" hidden="1" outlineLevel="1">
      <c r="A65" s="205" t="s">
        <v>124</v>
      </c>
      <c r="B65" s="129" t="s">
        <v>125</v>
      </c>
      <c r="C65" s="129" t="s">
        <v>126</v>
      </c>
      <c r="D65" s="141" t="s">
        <v>190</v>
      </c>
      <c r="E65" s="206" t="s">
        <v>117</v>
      </c>
      <c r="H65" s="48"/>
    </row>
    <row r="66" spans="1:17" ht="12.75" collapsed="1">
      <c r="A66" s="204" t="s">
        <v>542</v>
      </c>
      <c r="B66" s="381" t="s">
        <v>743</v>
      </c>
      <c r="C66" s="382"/>
      <c r="D66" s="382"/>
      <c r="E66" s="383"/>
      <c r="H66" s="48"/>
      <c r="I66" s="119" t="s">
        <v>542</v>
      </c>
      <c r="J66" s="379" t="s">
        <v>743</v>
      </c>
      <c r="K66" s="380"/>
      <c r="L66" s="120"/>
      <c r="M66" s="121"/>
      <c r="N66" s="122"/>
      <c r="O66" s="122"/>
      <c r="P66" s="122"/>
      <c r="Q66" s="122"/>
    </row>
    <row r="67" spans="1:17" ht="21">
      <c r="A67" s="205" t="s">
        <v>127</v>
      </c>
      <c r="B67" s="129" t="s">
        <v>744</v>
      </c>
      <c r="C67" s="129" t="s">
        <v>128</v>
      </c>
      <c r="D67" s="141" t="s">
        <v>194</v>
      </c>
      <c r="E67" s="206" t="s">
        <v>745</v>
      </c>
      <c r="H67" s="48"/>
      <c r="I67" s="123" t="s">
        <v>127</v>
      </c>
      <c r="J67" s="124" t="s">
        <v>744</v>
      </c>
      <c r="K67" s="124" t="s">
        <v>128</v>
      </c>
      <c r="L67" s="125" t="s">
        <v>745</v>
      </c>
      <c r="M67" s="126">
        <v>4767.9</v>
      </c>
      <c r="N67" s="127">
        <v>12.35</v>
      </c>
      <c r="O67" s="127">
        <v>58883.57</v>
      </c>
      <c r="P67" s="127" t="e">
        <f>#REF!-N67</f>
        <v>#REF!</v>
      </c>
      <c r="Q67" s="127" t="e">
        <f>#REF!-O67</f>
        <v>#REF!</v>
      </c>
    </row>
    <row r="68" spans="1:17" ht="21">
      <c r="A68" s="205" t="s">
        <v>129</v>
      </c>
      <c r="B68" s="129" t="s">
        <v>130</v>
      </c>
      <c r="C68" s="129" t="s">
        <v>131</v>
      </c>
      <c r="D68" s="141" t="s">
        <v>195</v>
      </c>
      <c r="E68" s="206" t="s">
        <v>735</v>
      </c>
      <c r="H68" s="48"/>
      <c r="I68" s="123" t="s">
        <v>129</v>
      </c>
      <c r="J68" s="124" t="s">
        <v>130</v>
      </c>
      <c r="K68" s="124" t="s">
        <v>131</v>
      </c>
      <c r="L68" s="125" t="s">
        <v>735</v>
      </c>
      <c r="M68" s="126">
        <v>658</v>
      </c>
      <c r="N68" s="127">
        <v>161.81</v>
      </c>
      <c r="O68" s="127">
        <v>106470.98</v>
      </c>
      <c r="P68" s="127" t="e">
        <f>#REF!-N68</f>
        <v>#REF!</v>
      </c>
      <c r="Q68" s="127" t="e">
        <f>#REF!-O68</f>
        <v>#REF!</v>
      </c>
    </row>
    <row r="69" spans="1:17" ht="12.75">
      <c r="A69" s="204" t="s">
        <v>543</v>
      </c>
      <c r="B69" s="381" t="s">
        <v>746</v>
      </c>
      <c r="C69" s="382"/>
      <c r="D69" s="382"/>
      <c r="E69" s="383"/>
      <c r="H69" s="48"/>
      <c r="I69" s="119" t="s">
        <v>543</v>
      </c>
      <c r="J69" s="379" t="s">
        <v>746</v>
      </c>
      <c r="K69" s="380"/>
      <c r="L69" s="120"/>
      <c r="M69" s="121"/>
      <c r="N69" s="122"/>
      <c r="O69" s="122"/>
      <c r="P69" s="127" t="e">
        <f>#REF!-N69</f>
        <v>#REF!</v>
      </c>
      <c r="Q69" s="127" t="e">
        <f>#REF!-O69</f>
        <v>#REF!</v>
      </c>
    </row>
    <row r="70" spans="1:17" ht="53.25" thickBot="1">
      <c r="A70" s="207" t="s">
        <v>132</v>
      </c>
      <c r="B70" s="208" t="s">
        <v>747</v>
      </c>
      <c r="C70" s="208" t="s">
        <v>218</v>
      </c>
      <c r="D70" s="209" t="s">
        <v>196</v>
      </c>
      <c r="E70" s="210" t="s">
        <v>710</v>
      </c>
      <c r="H70" s="48"/>
      <c r="I70" s="123" t="s">
        <v>132</v>
      </c>
      <c r="J70" s="124" t="s">
        <v>747</v>
      </c>
      <c r="K70" s="124" t="s">
        <v>218</v>
      </c>
      <c r="L70" s="125" t="s">
        <v>710</v>
      </c>
      <c r="M70" s="126" t="s">
        <v>232</v>
      </c>
      <c r="N70" s="127">
        <v>22</v>
      </c>
      <c r="O70" s="127">
        <v>101994.86</v>
      </c>
      <c r="P70" s="127" t="e">
        <f>#REF!-N70</f>
        <v>#REF!</v>
      </c>
      <c r="Q70" s="127" t="e">
        <f>#REF!-O70</f>
        <v>#REF!</v>
      </c>
    </row>
    <row r="71" ht="12.75">
      <c r="H71" s="48"/>
    </row>
    <row r="72" ht="12.75">
      <c r="H72" s="48"/>
    </row>
    <row r="73" ht="12.75">
      <c r="H73" s="48"/>
    </row>
    <row r="74" ht="12.75">
      <c r="H74" s="48"/>
    </row>
    <row r="75" ht="12.75">
      <c r="H75" s="48"/>
    </row>
    <row r="76" ht="12.75">
      <c r="H76" s="48"/>
    </row>
    <row r="77" ht="12.75">
      <c r="H77" s="48"/>
    </row>
    <row r="78" ht="12.75">
      <c r="H78" s="48"/>
    </row>
    <row r="79" ht="12.75">
      <c r="H79" s="48"/>
    </row>
    <row r="80" ht="12.75">
      <c r="H80" s="48"/>
    </row>
    <row r="81" ht="12.75">
      <c r="H81" s="48"/>
    </row>
    <row r="82" ht="12.75">
      <c r="H82" s="48"/>
    </row>
    <row r="83" ht="12.75">
      <c r="H83" s="48"/>
    </row>
    <row r="84" ht="12.75">
      <c r="H84" s="48"/>
    </row>
    <row r="85" ht="12.75">
      <c r="H85" s="48"/>
    </row>
    <row r="86" ht="12.75">
      <c r="H86" s="48"/>
    </row>
    <row r="87" ht="12.75">
      <c r="H87" s="48"/>
    </row>
    <row r="88" ht="12.75">
      <c r="H88" s="48"/>
    </row>
    <row r="89" ht="12.75">
      <c r="H89" s="48"/>
    </row>
    <row r="90" ht="12.75">
      <c r="H90" s="48"/>
    </row>
    <row r="91" ht="12.75">
      <c r="H91" s="48"/>
    </row>
    <row r="92" ht="12.75">
      <c r="H92" s="48"/>
    </row>
    <row r="93" ht="12.75">
      <c r="H93" s="48"/>
    </row>
    <row r="94" ht="12.75">
      <c r="H94" s="48"/>
    </row>
    <row r="95" ht="12.75">
      <c r="H95" s="48"/>
    </row>
    <row r="96" ht="12.75">
      <c r="H96" s="48"/>
    </row>
    <row r="97" ht="12.75">
      <c r="H97" s="48"/>
    </row>
    <row r="98" ht="12.75">
      <c r="H98" s="48"/>
    </row>
    <row r="99" ht="12.75">
      <c r="H99" s="48"/>
    </row>
    <row r="100" ht="12.75">
      <c r="H100" s="48"/>
    </row>
    <row r="101" ht="12.75">
      <c r="H101" s="48"/>
    </row>
    <row r="102" ht="12.75">
      <c r="H102" s="48"/>
    </row>
    <row r="103" ht="12.75">
      <c r="H103" s="48"/>
    </row>
    <row r="104" ht="12.75">
      <c r="H104" s="48"/>
    </row>
    <row r="105" ht="12.75">
      <c r="H105" s="48"/>
    </row>
    <row r="106" ht="12.75">
      <c r="H106" s="48"/>
    </row>
    <row r="107" ht="12.75">
      <c r="H107" s="48"/>
    </row>
    <row r="108" ht="12.75">
      <c r="H108" s="48"/>
    </row>
    <row r="109" ht="12.75">
      <c r="H109" s="48"/>
    </row>
    <row r="110" ht="12.75">
      <c r="H110" s="48"/>
    </row>
    <row r="111" ht="12.75">
      <c r="H111" s="48"/>
    </row>
    <row r="112" ht="12.75">
      <c r="H112" s="48"/>
    </row>
    <row r="113" ht="12.75">
      <c r="H113" s="48"/>
    </row>
    <row r="114" ht="12.75">
      <c r="H114" s="48"/>
    </row>
    <row r="115" ht="12.75">
      <c r="H115" s="48"/>
    </row>
    <row r="116" ht="12.75">
      <c r="H116" s="48"/>
    </row>
    <row r="117" ht="12.75">
      <c r="H117" s="48"/>
    </row>
    <row r="118" ht="12.75">
      <c r="H118" s="48"/>
    </row>
    <row r="119" ht="12.75">
      <c r="H119" s="48"/>
    </row>
    <row r="120" ht="12.75">
      <c r="H120" s="48"/>
    </row>
    <row r="121" ht="12.75">
      <c r="H121" s="48"/>
    </row>
    <row r="122" ht="12.75">
      <c r="H122" s="48"/>
    </row>
    <row r="123" ht="12.75">
      <c r="H123" s="48"/>
    </row>
    <row r="124" ht="12.75">
      <c r="H124" s="48"/>
    </row>
    <row r="125" ht="12.75">
      <c r="H125" s="48"/>
    </row>
    <row r="126" ht="12.75">
      <c r="H126" s="48"/>
    </row>
    <row r="127" ht="12.75">
      <c r="H127" s="48"/>
    </row>
    <row r="128" ht="12.75">
      <c r="H128" s="48"/>
    </row>
    <row r="129" ht="12.75">
      <c r="H129" s="48"/>
    </row>
    <row r="130" ht="12.75">
      <c r="H130" s="48"/>
    </row>
    <row r="131" ht="12.75">
      <c r="H131" s="48"/>
    </row>
    <row r="132" ht="12.75">
      <c r="H132" s="48"/>
    </row>
    <row r="133" ht="12.75">
      <c r="H133" s="48"/>
    </row>
    <row r="134" ht="12.75">
      <c r="H134" s="48"/>
    </row>
    <row r="135" ht="12.75">
      <c r="H135" s="48"/>
    </row>
    <row r="136" ht="12.75">
      <c r="H136" s="48"/>
    </row>
    <row r="137" ht="12.75">
      <c r="H137" s="48"/>
    </row>
    <row r="138" ht="12.75">
      <c r="H138" s="48"/>
    </row>
    <row r="139" ht="12.75">
      <c r="H139" s="48"/>
    </row>
    <row r="140" ht="12.75">
      <c r="H140" s="48"/>
    </row>
    <row r="141" ht="12.75">
      <c r="H141" s="48"/>
    </row>
    <row r="142" ht="12.75">
      <c r="H142" s="48"/>
    </row>
    <row r="143" ht="12.75">
      <c r="H143" s="48"/>
    </row>
    <row r="144" ht="12.75">
      <c r="H144" s="48"/>
    </row>
    <row r="145" ht="12.75">
      <c r="H145" s="48"/>
    </row>
    <row r="146" ht="12.75">
      <c r="H146" s="48"/>
    </row>
    <row r="147" ht="12.75">
      <c r="H147" s="48"/>
    </row>
    <row r="148" ht="12.75">
      <c r="H148" s="48"/>
    </row>
    <row r="149" ht="12.75">
      <c r="H149" s="48"/>
    </row>
  </sheetData>
  <sheetProtection/>
  <mergeCells count="34">
    <mergeCell ref="D3:D4"/>
    <mergeCell ref="B5:E5"/>
    <mergeCell ref="J5:K5"/>
    <mergeCell ref="J6:K6"/>
    <mergeCell ref="B6:E6"/>
    <mergeCell ref="A3:A4"/>
    <mergeCell ref="B3:B4"/>
    <mergeCell ref="C3:C4"/>
    <mergeCell ref="E3:E4"/>
    <mergeCell ref="I1:O1"/>
    <mergeCell ref="I2:O2"/>
    <mergeCell ref="I3:I4"/>
    <mergeCell ref="J3:J4"/>
    <mergeCell ref="K3:K4"/>
    <mergeCell ref="L3:L4"/>
    <mergeCell ref="M3:M4"/>
    <mergeCell ref="A1:E1"/>
    <mergeCell ref="A2:E2"/>
    <mergeCell ref="J30:K30"/>
    <mergeCell ref="J39:K39"/>
    <mergeCell ref="J50:K50"/>
    <mergeCell ref="J60:K60"/>
    <mergeCell ref="J66:K66"/>
    <mergeCell ref="J46:K46"/>
    <mergeCell ref="J69:K69"/>
    <mergeCell ref="B66:E66"/>
    <mergeCell ref="B69:E69"/>
    <mergeCell ref="B10:E10"/>
    <mergeCell ref="B30:E30"/>
    <mergeCell ref="B39:E39"/>
    <mergeCell ref="B46:E46"/>
    <mergeCell ref="B50:E50"/>
    <mergeCell ref="B60:E60"/>
    <mergeCell ref="J10:K10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0" r:id="rId1"/>
  <headerFooter alignWithMargins="0">
    <oddFooter>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16"/>
  <sheetViews>
    <sheetView zoomScalePageLayoutView="0" workbookViewId="0" topLeftCell="A26">
      <selection activeCell="E36" sqref="A3:E36"/>
    </sheetView>
  </sheetViews>
  <sheetFormatPr defaultColWidth="9.7109375" defaultRowHeight="12.75"/>
  <cols>
    <col min="1" max="1" width="6.00390625" style="28" customWidth="1"/>
    <col min="2" max="2" width="10.8515625" style="28" customWidth="1"/>
    <col min="3" max="3" width="37.00390625" style="24" customWidth="1"/>
    <col min="4" max="4" width="7.8515625" style="28" customWidth="1"/>
    <col min="5" max="5" width="6.57421875" style="28" customWidth="1"/>
    <col min="6" max="6" width="9.7109375" style="24" hidden="1" customWidth="1"/>
    <col min="7" max="7" width="9.7109375" style="28" hidden="1" customWidth="1"/>
    <col min="8" max="8" width="9.7109375" style="24" hidden="1" customWidth="1"/>
    <col min="9" max="16384" width="9.7109375" style="24" customWidth="1"/>
  </cols>
  <sheetData>
    <row r="1" spans="1:5" s="32" customFormat="1" ht="14.25">
      <c r="A1" s="398" t="s">
        <v>373</v>
      </c>
      <c r="B1" s="398"/>
      <c r="C1" s="398"/>
      <c r="D1" s="398"/>
      <c r="E1" s="398"/>
    </row>
    <row r="2" spans="1:5" s="32" customFormat="1" ht="16.5" thickBot="1">
      <c r="A2" s="397" t="s">
        <v>559</v>
      </c>
      <c r="B2" s="397"/>
      <c r="C2" s="397"/>
      <c r="D2" s="397"/>
      <c r="E2" s="397"/>
    </row>
    <row r="3" spans="1:5" s="32" customFormat="1" ht="14.25">
      <c r="A3" s="177" t="s">
        <v>603</v>
      </c>
      <c r="B3" s="178" t="s">
        <v>765</v>
      </c>
      <c r="C3" s="211" t="s">
        <v>700</v>
      </c>
      <c r="D3" s="178" t="s">
        <v>558</v>
      </c>
      <c r="E3" s="180" t="s">
        <v>538</v>
      </c>
    </row>
    <row r="4" spans="1:5" s="32" customFormat="1" ht="14.25" customHeight="1">
      <c r="A4" s="181">
        <v>1</v>
      </c>
      <c r="B4" s="139"/>
      <c r="C4" s="136" t="s">
        <v>315</v>
      </c>
      <c r="D4" s="139"/>
      <c r="E4" s="182"/>
    </row>
    <row r="5" spans="1:5" s="32" customFormat="1" ht="24">
      <c r="A5" s="181" t="s">
        <v>815</v>
      </c>
      <c r="B5" s="139" t="s">
        <v>564</v>
      </c>
      <c r="C5" s="134" t="s">
        <v>316</v>
      </c>
      <c r="D5" s="139" t="s">
        <v>735</v>
      </c>
      <c r="E5" s="182">
        <v>36</v>
      </c>
    </row>
    <row r="6" spans="1:5" s="32" customFormat="1" ht="24">
      <c r="A6" s="181" t="s">
        <v>818</v>
      </c>
      <c r="B6" s="139" t="s">
        <v>564</v>
      </c>
      <c r="C6" s="134" t="s">
        <v>317</v>
      </c>
      <c r="D6" s="139" t="s">
        <v>606</v>
      </c>
      <c r="E6" s="182">
        <v>54</v>
      </c>
    </row>
    <row r="7" spans="1:5" s="32" customFormat="1" ht="36">
      <c r="A7" s="181" t="s">
        <v>820</v>
      </c>
      <c r="B7" s="139" t="s">
        <v>564</v>
      </c>
      <c r="C7" s="134" t="s">
        <v>318</v>
      </c>
      <c r="D7" s="139" t="s">
        <v>638</v>
      </c>
      <c r="E7" s="182">
        <v>19</v>
      </c>
    </row>
    <row r="8" spans="1:5" s="32" customFormat="1" ht="24">
      <c r="A8" s="181" t="s">
        <v>822</v>
      </c>
      <c r="B8" s="139" t="s">
        <v>564</v>
      </c>
      <c r="C8" s="134" t="s">
        <v>319</v>
      </c>
      <c r="D8" s="139" t="s">
        <v>638</v>
      </c>
      <c r="E8" s="182">
        <v>2</v>
      </c>
    </row>
    <row r="9" spans="1:5" s="32" customFormat="1" ht="24">
      <c r="A9" s="181" t="s">
        <v>824</v>
      </c>
      <c r="B9" s="139" t="s">
        <v>564</v>
      </c>
      <c r="C9" s="134" t="s">
        <v>560</v>
      </c>
      <c r="D9" s="139" t="s">
        <v>544</v>
      </c>
      <c r="E9" s="182">
        <v>2</v>
      </c>
    </row>
    <row r="10" spans="1:5" s="32" customFormat="1" ht="24">
      <c r="A10" s="181" t="s">
        <v>826</v>
      </c>
      <c r="B10" s="139" t="s">
        <v>564</v>
      </c>
      <c r="C10" s="135" t="s">
        <v>561</v>
      </c>
      <c r="D10" s="139" t="s">
        <v>638</v>
      </c>
      <c r="E10" s="182">
        <v>2</v>
      </c>
    </row>
    <row r="11" spans="1:5" s="32" customFormat="1" ht="36">
      <c r="A11" s="181" t="s">
        <v>829</v>
      </c>
      <c r="B11" s="139" t="s">
        <v>564</v>
      </c>
      <c r="C11" s="134" t="s">
        <v>320</v>
      </c>
      <c r="D11" s="139" t="s">
        <v>606</v>
      </c>
      <c r="E11" s="182">
        <v>35</v>
      </c>
    </row>
    <row r="12" spans="1:5" s="32" customFormat="1" ht="14.25">
      <c r="A12" s="181">
        <v>2</v>
      </c>
      <c r="B12" s="139"/>
      <c r="C12" s="136" t="s">
        <v>321</v>
      </c>
      <c r="D12" s="139"/>
      <c r="E12" s="182"/>
    </row>
    <row r="13" spans="1:5" s="32" customFormat="1" ht="36">
      <c r="A13" s="181" t="s">
        <v>322</v>
      </c>
      <c r="B13" s="139" t="s">
        <v>564</v>
      </c>
      <c r="C13" s="134" t="s">
        <v>323</v>
      </c>
      <c r="D13" s="139" t="s">
        <v>710</v>
      </c>
      <c r="E13" s="182">
        <v>23</v>
      </c>
    </row>
    <row r="14" spans="1:5" s="32" customFormat="1" ht="36">
      <c r="A14" s="181" t="s">
        <v>324</v>
      </c>
      <c r="B14" s="139" t="s">
        <v>564</v>
      </c>
      <c r="C14" s="134" t="s">
        <v>325</v>
      </c>
      <c r="D14" s="139" t="s">
        <v>735</v>
      </c>
      <c r="E14" s="182">
        <v>19</v>
      </c>
    </row>
    <row r="15" spans="1:5" s="32" customFormat="1" ht="36">
      <c r="A15" s="181" t="s">
        <v>834</v>
      </c>
      <c r="B15" s="139" t="s">
        <v>564</v>
      </c>
      <c r="C15" s="134" t="s">
        <v>325</v>
      </c>
      <c r="D15" s="139" t="s">
        <v>735</v>
      </c>
      <c r="E15" s="182">
        <v>4</v>
      </c>
    </row>
    <row r="16" spans="1:5" s="32" customFormat="1" ht="24">
      <c r="A16" s="181" t="s">
        <v>836</v>
      </c>
      <c r="B16" s="139" t="s">
        <v>564</v>
      </c>
      <c r="C16" s="134" t="s">
        <v>326</v>
      </c>
      <c r="D16" s="139" t="s">
        <v>565</v>
      </c>
      <c r="E16" s="182">
        <v>310</v>
      </c>
    </row>
    <row r="17" spans="1:5" s="32" customFormat="1" ht="24">
      <c r="A17" s="181" t="s">
        <v>837</v>
      </c>
      <c r="B17" s="139" t="s">
        <v>564</v>
      </c>
      <c r="C17" s="134" t="s">
        <v>327</v>
      </c>
      <c r="D17" s="139" t="s">
        <v>735</v>
      </c>
      <c r="E17" s="182">
        <v>6</v>
      </c>
    </row>
    <row r="18" spans="1:5" s="32" customFormat="1" ht="36">
      <c r="A18" s="181" t="s">
        <v>838</v>
      </c>
      <c r="B18" s="139" t="s">
        <v>564</v>
      </c>
      <c r="C18" s="134" t="s">
        <v>328</v>
      </c>
      <c r="D18" s="139" t="s">
        <v>735</v>
      </c>
      <c r="E18" s="182">
        <v>17</v>
      </c>
    </row>
    <row r="19" spans="1:5" s="32" customFormat="1" ht="24">
      <c r="A19" s="181" t="s">
        <v>840</v>
      </c>
      <c r="B19" s="139" t="s">
        <v>564</v>
      </c>
      <c r="C19" s="134" t="s">
        <v>329</v>
      </c>
      <c r="D19" s="139" t="s">
        <v>735</v>
      </c>
      <c r="E19" s="182">
        <v>40</v>
      </c>
    </row>
    <row r="20" spans="1:5" s="32" customFormat="1" ht="24">
      <c r="A20" s="181" t="s">
        <v>841</v>
      </c>
      <c r="B20" s="139" t="s">
        <v>564</v>
      </c>
      <c r="C20" s="134" t="s">
        <v>330</v>
      </c>
      <c r="D20" s="139" t="s">
        <v>606</v>
      </c>
      <c r="E20" s="182">
        <v>135</v>
      </c>
    </row>
    <row r="21" spans="1:5" s="32" customFormat="1" ht="24">
      <c r="A21" s="181" t="s">
        <v>842</v>
      </c>
      <c r="B21" s="139" t="s">
        <v>564</v>
      </c>
      <c r="C21" s="134" t="s">
        <v>331</v>
      </c>
      <c r="D21" s="139" t="s">
        <v>606</v>
      </c>
      <c r="E21" s="182">
        <v>205</v>
      </c>
    </row>
    <row r="22" spans="1:5" s="32" customFormat="1" ht="14.25">
      <c r="A22" s="181" t="s">
        <v>844</v>
      </c>
      <c r="B22" s="139" t="s">
        <v>564</v>
      </c>
      <c r="C22" s="134" t="s">
        <v>566</v>
      </c>
      <c r="D22" s="139" t="s">
        <v>735</v>
      </c>
      <c r="E22" s="182">
        <v>240</v>
      </c>
    </row>
    <row r="23" spans="1:5" s="32" customFormat="1" ht="36">
      <c r="A23" s="181" t="s">
        <v>846</v>
      </c>
      <c r="B23" s="139" t="s">
        <v>564</v>
      </c>
      <c r="C23" s="134" t="s">
        <v>828</v>
      </c>
      <c r="D23" s="139" t="s">
        <v>606</v>
      </c>
      <c r="E23" s="182">
        <v>790</v>
      </c>
    </row>
    <row r="24" spans="1:5" s="32" customFormat="1" ht="24">
      <c r="A24" s="181" t="s">
        <v>848</v>
      </c>
      <c r="B24" s="139" t="s">
        <v>564</v>
      </c>
      <c r="C24" s="134" t="s">
        <v>552</v>
      </c>
      <c r="D24" s="139" t="s">
        <v>606</v>
      </c>
      <c r="E24" s="182">
        <v>20</v>
      </c>
    </row>
    <row r="25" spans="1:5" s="32" customFormat="1" ht="36">
      <c r="A25" s="181" t="s">
        <v>849</v>
      </c>
      <c r="B25" s="139" t="s">
        <v>564</v>
      </c>
      <c r="C25" s="134" t="s">
        <v>830</v>
      </c>
      <c r="D25" s="139" t="s">
        <v>606</v>
      </c>
      <c r="E25" s="182">
        <v>790</v>
      </c>
    </row>
    <row r="26" spans="1:5" s="32" customFormat="1" ht="36">
      <c r="A26" s="181" t="s">
        <v>851</v>
      </c>
      <c r="B26" s="139" t="s">
        <v>564</v>
      </c>
      <c r="C26" s="134" t="s">
        <v>555</v>
      </c>
      <c r="D26" s="139" t="s">
        <v>606</v>
      </c>
      <c r="E26" s="182">
        <v>20</v>
      </c>
    </row>
    <row r="27" spans="1:5" s="32" customFormat="1" ht="24">
      <c r="A27" s="181" t="s">
        <v>853</v>
      </c>
      <c r="B27" s="139" t="s">
        <v>564</v>
      </c>
      <c r="C27" s="134" t="s">
        <v>556</v>
      </c>
      <c r="D27" s="139" t="s">
        <v>606</v>
      </c>
      <c r="E27" s="182">
        <v>1620</v>
      </c>
    </row>
    <row r="28" spans="1:5" s="32" customFormat="1" ht="24">
      <c r="A28" s="181" t="s">
        <v>854</v>
      </c>
      <c r="B28" s="139" t="s">
        <v>564</v>
      </c>
      <c r="C28" s="137" t="s">
        <v>332</v>
      </c>
      <c r="D28" s="139" t="s">
        <v>606</v>
      </c>
      <c r="E28" s="182">
        <v>273</v>
      </c>
    </row>
    <row r="29" spans="1:5" s="32" customFormat="1" ht="24">
      <c r="A29" s="181" t="s">
        <v>856</v>
      </c>
      <c r="B29" s="139" t="s">
        <v>564</v>
      </c>
      <c r="C29" s="137" t="s">
        <v>333</v>
      </c>
      <c r="D29" s="139" t="s">
        <v>606</v>
      </c>
      <c r="E29" s="182">
        <v>47</v>
      </c>
    </row>
    <row r="30" spans="1:5" s="32" customFormat="1" ht="36">
      <c r="A30" s="181" t="s">
        <v>857</v>
      </c>
      <c r="B30" s="139" t="s">
        <v>564</v>
      </c>
      <c r="C30" s="137" t="s">
        <v>334</v>
      </c>
      <c r="D30" s="139" t="s">
        <v>606</v>
      </c>
      <c r="E30" s="182">
        <v>47</v>
      </c>
    </row>
    <row r="31" spans="1:5" s="32" customFormat="1" ht="36">
      <c r="A31" s="181" t="s">
        <v>859</v>
      </c>
      <c r="B31" s="139" t="s">
        <v>564</v>
      </c>
      <c r="C31" s="137" t="s">
        <v>335</v>
      </c>
      <c r="D31" s="139" t="s">
        <v>606</v>
      </c>
      <c r="E31" s="182">
        <v>371</v>
      </c>
    </row>
    <row r="32" spans="1:5" s="32" customFormat="1" ht="24">
      <c r="A32" s="181" t="s">
        <v>861</v>
      </c>
      <c r="B32" s="139" t="s">
        <v>564</v>
      </c>
      <c r="C32" s="137" t="s">
        <v>336</v>
      </c>
      <c r="D32" s="139" t="s">
        <v>606</v>
      </c>
      <c r="E32" s="182">
        <v>430</v>
      </c>
    </row>
    <row r="33" spans="1:5" s="32" customFormat="1" ht="24">
      <c r="A33" s="181" t="s">
        <v>863</v>
      </c>
      <c r="B33" s="139" t="s">
        <v>564</v>
      </c>
      <c r="C33" s="137" t="s">
        <v>562</v>
      </c>
      <c r="D33" s="139" t="s">
        <v>735</v>
      </c>
      <c r="E33" s="182">
        <v>44</v>
      </c>
    </row>
    <row r="34" spans="1:5" s="32" customFormat="1" ht="14.25">
      <c r="A34" s="181" t="s">
        <v>865</v>
      </c>
      <c r="B34" s="139" t="s">
        <v>563</v>
      </c>
      <c r="C34" s="137" t="s">
        <v>567</v>
      </c>
      <c r="D34" s="139" t="s">
        <v>638</v>
      </c>
      <c r="E34" s="182">
        <v>23</v>
      </c>
    </row>
    <row r="35" spans="1:5" s="32" customFormat="1" ht="14.25">
      <c r="A35" s="181" t="s">
        <v>868</v>
      </c>
      <c r="B35" s="139" t="s">
        <v>563</v>
      </c>
      <c r="C35" s="137" t="s">
        <v>568</v>
      </c>
      <c r="D35" s="139" t="s">
        <v>638</v>
      </c>
      <c r="E35" s="182">
        <v>23</v>
      </c>
    </row>
    <row r="36" spans="1:5" s="32" customFormat="1" ht="15" thickBot="1">
      <c r="A36" s="185" t="s">
        <v>870</v>
      </c>
      <c r="B36" s="186" t="s">
        <v>564</v>
      </c>
      <c r="C36" s="187" t="s">
        <v>548</v>
      </c>
      <c r="D36" s="186" t="s">
        <v>638</v>
      </c>
      <c r="E36" s="188">
        <v>1</v>
      </c>
    </row>
    <row r="37" spans="1:5" s="32" customFormat="1" ht="14.25">
      <c r="A37" s="28"/>
      <c r="B37" s="28"/>
      <c r="D37" s="28"/>
      <c r="E37" s="28"/>
    </row>
    <row r="38" spans="1:5" s="32" customFormat="1" ht="14.25">
      <c r="A38" s="28"/>
      <c r="B38" s="28"/>
      <c r="D38" s="28"/>
      <c r="E38" s="28"/>
    </row>
    <row r="39" spans="1:5" s="32" customFormat="1" ht="14.25">
      <c r="A39" s="28"/>
      <c r="B39" s="28"/>
      <c r="D39" s="28"/>
      <c r="E39" s="28"/>
    </row>
    <row r="40" spans="1:5" s="32" customFormat="1" ht="14.25">
      <c r="A40" s="28"/>
      <c r="B40" s="28"/>
      <c r="D40" s="28"/>
      <c r="E40" s="28"/>
    </row>
    <row r="41" spans="1:5" s="32" customFormat="1" ht="14.25">
      <c r="A41" s="28"/>
      <c r="B41" s="28"/>
      <c r="D41" s="28"/>
      <c r="E41" s="28"/>
    </row>
    <row r="42" spans="1:5" s="32" customFormat="1" ht="14.25">
      <c r="A42" s="28"/>
      <c r="B42" s="28"/>
      <c r="D42" s="28"/>
      <c r="E42" s="28"/>
    </row>
    <row r="43" spans="1:5" s="32" customFormat="1" ht="14.25">
      <c r="A43" s="28"/>
      <c r="B43" s="28"/>
      <c r="D43" s="28"/>
      <c r="E43" s="28"/>
    </row>
    <row r="44" spans="1:5" s="32" customFormat="1" ht="14.25">
      <c r="A44" s="28"/>
      <c r="B44" s="28"/>
      <c r="D44" s="28"/>
      <c r="E44" s="28"/>
    </row>
    <row r="45" spans="1:5" s="32" customFormat="1" ht="14.25">
      <c r="A45" s="28"/>
      <c r="B45" s="28"/>
      <c r="D45" s="28"/>
      <c r="E45" s="28"/>
    </row>
    <row r="46" spans="1:5" s="32" customFormat="1" ht="14.25">
      <c r="A46" s="28"/>
      <c r="B46" s="28"/>
      <c r="D46" s="28"/>
      <c r="E46" s="28"/>
    </row>
    <row r="47" spans="1:5" s="32" customFormat="1" ht="14.25">
      <c r="A47" s="28"/>
      <c r="B47" s="28"/>
      <c r="D47" s="28"/>
      <c r="E47" s="28"/>
    </row>
    <row r="48" spans="1:5" s="32" customFormat="1" ht="14.25">
      <c r="A48" s="28"/>
      <c r="B48" s="28"/>
      <c r="D48" s="28"/>
      <c r="E48" s="28"/>
    </row>
    <row r="49" spans="1:5" s="32" customFormat="1" ht="14.25">
      <c r="A49" s="28"/>
      <c r="B49" s="28"/>
      <c r="D49" s="28"/>
      <c r="E49" s="28"/>
    </row>
    <row r="50" spans="1:5" s="32" customFormat="1" ht="14.25">
      <c r="A50" s="28"/>
      <c r="B50" s="28"/>
      <c r="D50" s="28"/>
      <c r="E50" s="28"/>
    </row>
    <row r="51" spans="1:5" s="32" customFormat="1" ht="14.25">
      <c r="A51" s="28"/>
      <c r="B51" s="28"/>
      <c r="D51" s="28"/>
      <c r="E51" s="28"/>
    </row>
    <row r="52" spans="1:5" s="32" customFormat="1" ht="14.25">
      <c r="A52" s="28"/>
      <c r="B52" s="28"/>
      <c r="D52" s="28"/>
      <c r="E52" s="28"/>
    </row>
    <row r="53" spans="1:5" s="32" customFormat="1" ht="14.25">
      <c r="A53" s="28"/>
      <c r="B53" s="28"/>
      <c r="D53" s="28"/>
      <c r="E53" s="28"/>
    </row>
    <row r="54" spans="1:5" s="32" customFormat="1" ht="14.25" customHeight="1">
      <c r="A54" s="28"/>
      <c r="B54" s="28"/>
      <c r="D54" s="28"/>
      <c r="E54" s="28"/>
    </row>
    <row r="55" spans="1:5" s="32" customFormat="1" ht="14.25" customHeight="1">
      <c r="A55" s="28"/>
      <c r="B55" s="28"/>
      <c r="D55" s="28"/>
      <c r="E55" s="28"/>
    </row>
    <row r="56" spans="1:5" s="32" customFormat="1" ht="14.25">
      <c r="A56" s="28"/>
      <c r="B56" s="28"/>
      <c r="D56" s="28"/>
      <c r="E56" s="28"/>
    </row>
    <row r="57" spans="1:5" s="32" customFormat="1" ht="14.25">
      <c r="A57" s="28"/>
      <c r="B57" s="28"/>
      <c r="D57" s="28"/>
      <c r="E57" s="28"/>
    </row>
    <row r="58" spans="1:5" s="32" customFormat="1" ht="14.25">
      <c r="A58" s="28"/>
      <c r="B58" s="28"/>
      <c r="D58" s="28"/>
      <c r="E58" s="28"/>
    </row>
    <row r="59" spans="1:5" s="32" customFormat="1" ht="14.25">
      <c r="A59" s="28"/>
      <c r="B59" s="28"/>
      <c r="D59" s="28"/>
      <c r="E59" s="28"/>
    </row>
    <row r="60" spans="1:5" s="32" customFormat="1" ht="14.25">
      <c r="A60" s="28"/>
      <c r="B60" s="28"/>
      <c r="D60" s="28"/>
      <c r="E60" s="28"/>
    </row>
    <row r="61" spans="1:5" s="32" customFormat="1" ht="14.25">
      <c r="A61" s="28"/>
      <c r="B61" s="28"/>
      <c r="D61" s="28"/>
      <c r="E61" s="28"/>
    </row>
    <row r="62" spans="1:5" s="32" customFormat="1" ht="14.25">
      <c r="A62" s="28"/>
      <c r="B62" s="28"/>
      <c r="D62" s="28"/>
      <c r="E62" s="28"/>
    </row>
    <row r="63" spans="1:5" s="32" customFormat="1" ht="14.25">
      <c r="A63" s="28"/>
      <c r="B63" s="28"/>
      <c r="D63" s="28"/>
      <c r="E63" s="28"/>
    </row>
    <row r="64" spans="1:5" s="32" customFormat="1" ht="14.25">
      <c r="A64" s="28"/>
      <c r="B64" s="28"/>
      <c r="D64" s="28"/>
      <c r="E64" s="28"/>
    </row>
    <row r="65" spans="1:5" s="32" customFormat="1" ht="14.25">
      <c r="A65" s="28"/>
      <c r="B65" s="28"/>
      <c r="D65" s="28"/>
      <c r="E65" s="28"/>
    </row>
    <row r="66" spans="1:5" s="32" customFormat="1" ht="14.25">
      <c r="A66" s="28"/>
      <c r="B66" s="28"/>
      <c r="D66" s="28"/>
      <c r="E66" s="28"/>
    </row>
    <row r="67" spans="1:5" s="32" customFormat="1" ht="14.25">
      <c r="A67" s="28"/>
      <c r="B67" s="28"/>
      <c r="D67" s="28"/>
      <c r="E67" s="28"/>
    </row>
    <row r="68" spans="1:5" s="32" customFormat="1" ht="14.25">
      <c r="A68" s="28"/>
      <c r="B68" s="28"/>
      <c r="D68" s="28"/>
      <c r="E68" s="28"/>
    </row>
    <row r="69" spans="1:5" s="32" customFormat="1" ht="14.25">
      <c r="A69" s="28"/>
      <c r="B69" s="28"/>
      <c r="D69" s="28"/>
      <c r="E69" s="28"/>
    </row>
    <row r="70" spans="1:5" s="32" customFormat="1" ht="14.25">
      <c r="A70" s="28"/>
      <c r="B70" s="28"/>
      <c r="D70" s="28"/>
      <c r="E70" s="28"/>
    </row>
    <row r="71" spans="1:5" s="32" customFormat="1" ht="14.25">
      <c r="A71" s="28"/>
      <c r="B71" s="28"/>
      <c r="D71" s="28"/>
      <c r="E71" s="28"/>
    </row>
    <row r="72" spans="1:5" s="32" customFormat="1" ht="14.25">
      <c r="A72" s="28"/>
      <c r="B72" s="28"/>
      <c r="D72" s="28"/>
      <c r="E72" s="28"/>
    </row>
    <row r="73" spans="1:5" s="32" customFormat="1" ht="14.25">
      <c r="A73" s="28"/>
      <c r="B73" s="28"/>
      <c r="D73" s="28"/>
      <c r="E73" s="28"/>
    </row>
    <row r="74" spans="1:5" s="32" customFormat="1" ht="14.25">
      <c r="A74" s="28"/>
      <c r="B74" s="28"/>
      <c r="D74" s="28"/>
      <c r="E74" s="28"/>
    </row>
    <row r="75" spans="1:5" s="32" customFormat="1" ht="14.25">
      <c r="A75" s="28"/>
      <c r="B75" s="28"/>
      <c r="D75" s="28"/>
      <c r="E75" s="28"/>
    </row>
    <row r="76" spans="1:5" s="32" customFormat="1" ht="14.25">
      <c r="A76" s="28"/>
      <c r="B76" s="28"/>
      <c r="D76" s="28"/>
      <c r="E76" s="28"/>
    </row>
    <row r="77" spans="1:5" s="32" customFormat="1" ht="14.25">
      <c r="A77" s="28"/>
      <c r="B77" s="28"/>
      <c r="D77" s="28"/>
      <c r="E77" s="28"/>
    </row>
    <row r="78" spans="1:5" s="32" customFormat="1" ht="14.25">
      <c r="A78" s="28"/>
      <c r="B78" s="28"/>
      <c r="D78" s="28"/>
      <c r="E78" s="28"/>
    </row>
    <row r="79" spans="1:5" s="32" customFormat="1" ht="14.25">
      <c r="A79" s="28"/>
      <c r="B79" s="28"/>
      <c r="D79" s="28"/>
      <c r="E79" s="28"/>
    </row>
    <row r="80" spans="1:5" s="32" customFormat="1" ht="14.25" customHeight="1">
      <c r="A80" s="28"/>
      <c r="B80" s="28"/>
      <c r="D80" s="28"/>
      <c r="E80" s="28"/>
    </row>
    <row r="81" spans="1:5" s="32" customFormat="1" ht="14.25" customHeight="1">
      <c r="A81" s="28"/>
      <c r="B81" s="28"/>
      <c r="D81" s="28"/>
      <c r="E81" s="28"/>
    </row>
    <row r="82" spans="1:5" s="32" customFormat="1" ht="14.25">
      <c r="A82" s="28"/>
      <c r="B82" s="28"/>
      <c r="D82" s="28"/>
      <c r="E82" s="28"/>
    </row>
    <row r="83" spans="1:5" s="32" customFormat="1" ht="14.25">
      <c r="A83" s="28"/>
      <c r="B83" s="28"/>
      <c r="D83" s="28"/>
      <c r="E83" s="28"/>
    </row>
    <row r="84" spans="1:5" s="32" customFormat="1" ht="14.25">
      <c r="A84" s="28"/>
      <c r="B84" s="28"/>
      <c r="D84" s="28"/>
      <c r="E84" s="28"/>
    </row>
    <row r="85" spans="1:5" s="32" customFormat="1" ht="14.25">
      <c r="A85" s="28"/>
      <c r="B85" s="28"/>
      <c r="D85" s="28"/>
      <c r="E85" s="28"/>
    </row>
    <row r="86" spans="1:5" s="32" customFormat="1" ht="14.25">
      <c r="A86" s="28"/>
      <c r="B86" s="28"/>
      <c r="D86" s="28"/>
      <c r="E86" s="28"/>
    </row>
    <row r="87" spans="1:5" s="32" customFormat="1" ht="14.25">
      <c r="A87" s="28"/>
      <c r="B87" s="28"/>
      <c r="D87" s="28"/>
      <c r="E87" s="28"/>
    </row>
    <row r="88" spans="1:5" s="32" customFormat="1" ht="14.25">
      <c r="A88" s="28"/>
      <c r="B88" s="28"/>
      <c r="D88" s="28"/>
      <c r="E88" s="28"/>
    </row>
    <row r="89" spans="1:5" s="32" customFormat="1" ht="14.25">
      <c r="A89" s="28"/>
      <c r="B89" s="28"/>
      <c r="D89" s="28"/>
      <c r="E89" s="28"/>
    </row>
    <row r="90" spans="1:5" s="32" customFormat="1" ht="14.25">
      <c r="A90" s="28"/>
      <c r="B90" s="28"/>
      <c r="D90" s="28"/>
      <c r="E90" s="28"/>
    </row>
    <row r="91" spans="1:5" s="32" customFormat="1" ht="14.25">
      <c r="A91" s="28"/>
      <c r="B91" s="28"/>
      <c r="D91" s="28"/>
      <c r="E91" s="28"/>
    </row>
    <row r="92" spans="1:5" s="32" customFormat="1" ht="14.25">
      <c r="A92" s="28"/>
      <c r="B92" s="28"/>
      <c r="D92" s="28"/>
      <c r="E92" s="28"/>
    </row>
    <row r="93" spans="1:5" s="32" customFormat="1" ht="14.25">
      <c r="A93" s="28"/>
      <c r="B93" s="28"/>
      <c r="D93" s="28"/>
      <c r="E93" s="28"/>
    </row>
    <row r="94" spans="1:5" s="32" customFormat="1" ht="14.25">
      <c r="A94" s="28"/>
      <c r="B94" s="28"/>
      <c r="D94" s="28"/>
      <c r="E94" s="28"/>
    </row>
    <row r="95" spans="1:5" s="32" customFormat="1" ht="14.25">
      <c r="A95" s="28"/>
      <c r="B95" s="28"/>
      <c r="D95" s="28"/>
      <c r="E95" s="28"/>
    </row>
    <row r="96" spans="1:5" s="32" customFormat="1" ht="14.25">
      <c r="A96" s="28"/>
      <c r="B96" s="28"/>
      <c r="D96" s="28"/>
      <c r="E96" s="28"/>
    </row>
    <row r="97" spans="1:5" s="32" customFormat="1" ht="14.25">
      <c r="A97" s="28"/>
      <c r="B97" s="28"/>
      <c r="D97" s="28"/>
      <c r="E97" s="28"/>
    </row>
    <row r="98" spans="1:5" s="32" customFormat="1" ht="14.25">
      <c r="A98" s="28"/>
      <c r="B98" s="28"/>
      <c r="D98" s="28"/>
      <c r="E98" s="28"/>
    </row>
    <row r="99" spans="1:5" s="32" customFormat="1" ht="14.25">
      <c r="A99" s="28"/>
      <c r="B99" s="28"/>
      <c r="D99" s="28"/>
      <c r="E99" s="28"/>
    </row>
    <row r="100" spans="1:5" s="32" customFormat="1" ht="14.25">
      <c r="A100" s="28"/>
      <c r="B100" s="28"/>
      <c r="D100" s="28"/>
      <c r="E100" s="28"/>
    </row>
    <row r="101" spans="1:5" s="32" customFormat="1" ht="14.25">
      <c r="A101" s="28"/>
      <c r="B101" s="28"/>
      <c r="D101" s="28"/>
      <c r="E101" s="28"/>
    </row>
    <row r="102" spans="1:5" s="32" customFormat="1" ht="14.25">
      <c r="A102" s="28"/>
      <c r="B102" s="28"/>
      <c r="D102" s="28"/>
      <c r="E102" s="28"/>
    </row>
    <row r="103" spans="1:5" s="32" customFormat="1" ht="14.25">
      <c r="A103" s="28"/>
      <c r="B103" s="28"/>
      <c r="D103" s="28"/>
      <c r="E103" s="28"/>
    </row>
    <row r="104" spans="1:5" s="32" customFormat="1" ht="14.25">
      <c r="A104" s="28"/>
      <c r="B104" s="28"/>
      <c r="D104" s="28"/>
      <c r="E104" s="28"/>
    </row>
    <row r="105" spans="1:5" s="32" customFormat="1" ht="14.25">
      <c r="A105" s="28"/>
      <c r="B105" s="28"/>
      <c r="D105" s="28"/>
      <c r="E105" s="28"/>
    </row>
    <row r="106" spans="1:5" s="32" customFormat="1" ht="14.25">
      <c r="A106" s="28"/>
      <c r="B106" s="28"/>
      <c r="D106" s="28"/>
      <c r="E106" s="28"/>
    </row>
    <row r="107" spans="1:5" s="32" customFormat="1" ht="14.25">
      <c r="A107" s="28"/>
      <c r="B107" s="28"/>
      <c r="D107" s="28"/>
      <c r="E107" s="28"/>
    </row>
    <row r="108" spans="1:5" s="32" customFormat="1" ht="14.25">
      <c r="A108" s="28"/>
      <c r="B108" s="28"/>
      <c r="D108" s="28"/>
      <c r="E108" s="28"/>
    </row>
    <row r="109" spans="1:5" s="32" customFormat="1" ht="14.25">
      <c r="A109" s="28"/>
      <c r="B109" s="28"/>
      <c r="D109" s="28"/>
      <c r="E109" s="28"/>
    </row>
    <row r="110" spans="1:5" s="32" customFormat="1" ht="14.25" customHeight="1">
      <c r="A110" s="28"/>
      <c r="B110" s="28"/>
      <c r="D110" s="28"/>
      <c r="E110" s="28"/>
    </row>
    <row r="111" spans="1:5" s="32" customFormat="1" ht="14.25" customHeight="1">
      <c r="A111" s="28"/>
      <c r="B111" s="28"/>
      <c r="D111" s="28"/>
      <c r="E111" s="28"/>
    </row>
    <row r="112" spans="1:5" s="32" customFormat="1" ht="14.25">
      <c r="A112" s="28"/>
      <c r="B112" s="28"/>
      <c r="D112" s="28"/>
      <c r="E112" s="28"/>
    </row>
    <row r="113" spans="1:5" s="32" customFormat="1" ht="14.25">
      <c r="A113" s="28"/>
      <c r="B113" s="28"/>
      <c r="D113" s="28"/>
      <c r="E113" s="28"/>
    </row>
    <row r="114" spans="1:5" s="32" customFormat="1" ht="14.25">
      <c r="A114" s="28"/>
      <c r="B114" s="28"/>
      <c r="D114" s="28"/>
      <c r="E114" s="28"/>
    </row>
    <row r="115" spans="1:5" s="32" customFormat="1" ht="14.25">
      <c r="A115" s="28"/>
      <c r="B115" s="28"/>
      <c r="D115" s="28"/>
      <c r="E115" s="28"/>
    </row>
    <row r="116" spans="1:5" s="32" customFormat="1" ht="14.25">
      <c r="A116" s="28"/>
      <c r="B116" s="28"/>
      <c r="D116" s="28"/>
      <c r="E116" s="28"/>
    </row>
    <row r="117" spans="1:5" s="32" customFormat="1" ht="14.25">
      <c r="A117" s="28"/>
      <c r="B117" s="28"/>
      <c r="D117" s="28"/>
      <c r="E117" s="28"/>
    </row>
    <row r="118" spans="1:5" s="32" customFormat="1" ht="14.25">
      <c r="A118" s="28"/>
      <c r="B118" s="28"/>
      <c r="D118" s="28"/>
      <c r="E118" s="28"/>
    </row>
    <row r="119" spans="1:5" s="32" customFormat="1" ht="14.25">
      <c r="A119" s="28"/>
      <c r="B119" s="28"/>
      <c r="D119" s="28"/>
      <c r="E119" s="28"/>
    </row>
    <row r="120" spans="1:5" s="32" customFormat="1" ht="14.25">
      <c r="A120" s="28"/>
      <c r="B120" s="28"/>
      <c r="D120" s="28"/>
      <c r="E120" s="28"/>
    </row>
    <row r="121" spans="1:5" s="32" customFormat="1" ht="14.25">
      <c r="A121" s="28"/>
      <c r="B121" s="28"/>
      <c r="D121" s="28"/>
      <c r="E121" s="28"/>
    </row>
    <row r="122" spans="1:5" s="32" customFormat="1" ht="14.25">
      <c r="A122" s="28"/>
      <c r="B122" s="28"/>
      <c r="D122" s="28"/>
      <c r="E122" s="28"/>
    </row>
    <row r="123" spans="1:5" s="32" customFormat="1" ht="14.25">
      <c r="A123" s="28"/>
      <c r="B123" s="28"/>
      <c r="D123" s="28"/>
      <c r="E123" s="28"/>
    </row>
    <row r="124" spans="1:5" s="32" customFormat="1" ht="14.25">
      <c r="A124" s="28"/>
      <c r="B124" s="28"/>
      <c r="D124" s="28"/>
      <c r="E124" s="28"/>
    </row>
    <row r="125" spans="1:5" s="32" customFormat="1" ht="14.25">
      <c r="A125" s="28"/>
      <c r="B125" s="28"/>
      <c r="D125" s="28"/>
      <c r="E125" s="28"/>
    </row>
    <row r="126" spans="1:5" s="32" customFormat="1" ht="14.25">
      <c r="A126" s="28"/>
      <c r="B126" s="28"/>
      <c r="D126" s="28"/>
      <c r="E126" s="28"/>
    </row>
    <row r="127" spans="1:5" s="32" customFormat="1" ht="14.25">
      <c r="A127" s="28"/>
      <c r="B127" s="28"/>
      <c r="D127" s="28"/>
      <c r="E127" s="28"/>
    </row>
    <row r="128" spans="1:5" s="32" customFormat="1" ht="14.25">
      <c r="A128" s="28"/>
      <c r="B128" s="28"/>
      <c r="D128" s="28"/>
      <c r="E128" s="28"/>
    </row>
    <row r="129" spans="1:5" s="32" customFormat="1" ht="14.25">
      <c r="A129" s="28"/>
      <c r="B129" s="28"/>
      <c r="D129" s="28"/>
      <c r="E129" s="28"/>
    </row>
    <row r="130" spans="1:5" s="32" customFormat="1" ht="14.25">
      <c r="A130" s="28"/>
      <c r="B130" s="28"/>
      <c r="D130" s="28"/>
      <c r="E130" s="28"/>
    </row>
    <row r="131" spans="1:5" s="32" customFormat="1" ht="14.25">
      <c r="A131" s="28"/>
      <c r="B131" s="28"/>
      <c r="D131" s="28"/>
      <c r="E131" s="28"/>
    </row>
    <row r="132" spans="1:5" s="32" customFormat="1" ht="14.25">
      <c r="A132" s="28"/>
      <c r="B132" s="28"/>
      <c r="D132" s="28"/>
      <c r="E132" s="28"/>
    </row>
    <row r="133" spans="1:5" s="32" customFormat="1" ht="14.25">
      <c r="A133" s="28"/>
      <c r="B133" s="28"/>
      <c r="D133" s="28"/>
      <c r="E133" s="28"/>
    </row>
    <row r="134" spans="1:5" s="32" customFormat="1" ht="14.25">
      <c r="A134" s="28"/>
      <c r="B134" s="28"/>
      <c r="D134" s="28"/>
      <c r="E134" s="28"/>
    </row>
    <row r="135" spans="1:5" s="32" customFormat="1" ht="14.25">
      <c r="A135" s="28"/>
      <c r="B135" s="28"/>
      <c r="D135" s="28"/>
      <c r="E135" s="28"/>
    </row>
    <row r="136" spans="1:5" s="32" customFormat="1" ht="14.25">
      <c r="A136" s="28"/>
      <c r="B136" s="28"/>
      <c r="D136" s="28"/>
      <c r="E136" s="28"/>
    </row>
    <row r="137" spans="1:5" s="32" customFormat="1" ht="14.25">
      <c r="A137" s="28"/>
      <c r="B137" s="28"/>
      <c r="D137" s="28"/>
      <c r="E137" s="28"/>
    </row>
    <row r="138" spans="1:5" s="32" customFormat="1" ht="14.25">
      <c r="A138" s="28"/>
      <c r="B138" s="28"/>
      <c r="D138" s="28"/>
      <c r="E138" s="28"/>
    </row>
    <row r="139" spans="1:5" s="32" customFormat="1" ht="14.25" customHeight="1">
      <c r="A139" s="28"/>
      <c r="B139" s="28"/>
      <c r="D139" s="28"/>
      <c r="E139" s="28"/>
    </row>
    <row r="140" ht="14.25">
      <c r="G140" s="24"/>
    </row>
    <row r="141" ht="14.25">
      <c r="G141" s="24"/>
    </row>
    <row r="142" ht="14.25">
      <c r="G142" s="24"/>
    </row>
    <row r="143" ht="14.25">
      <c r="G143" s="24"/>
    </row>
    <row r="144" ht="14.25">
      <c r="G144" s="24"/>
    </row>
    <row r="145" ht="14.25">
      <c r="G145" s="24"/>
    </row>
    <row r="146" ht="14.25">
      <c r="G146" s="24"/>
    </row>
    <row r="147" ht="14.25">
      <c r="G147" s="24"/>
    </row>
    <row r="148" ht="14.25">
      <c r="G148" s="24"/>
    </row>
    <row r="149" ht="14.25">
      <c r="G149" s="24"/>
    </row>
    <row r="150" ht="14.25">
      <c r="G150" s="24"/>
    </row>
    <row r="151" ht="14.25">
      <c r="G151" s="24"/>
    </row>
    <row r="152" ht="14.25">
      <c r="G152" s="24"/>
    </row>
    <row r="153" ht="14.25">
      <c r="G153" s="24"/>
    </row>
    <row r="154" ht="14.25">
      <c r="G154" s="24"/>
    </row>
    <row r="155" ht="14.25">
      <c r="G155" s="24"/>
    </row>
    <row r="156" ht="14.25">
      <c r="G156" s="24"/>
    </row>
    <row r="157" ht="14.25">
      <c r="G157" s="24"/>
    </row>
    <row r="158" ht="14.25">
      <c r="G158" s="24"/>
    </row>
    <row r="159" ht="14.25">
      <c r="G159" s="24"/>
    </row>
    <row r="160" ht="14.25">
      <c r="G160" s="24"/>
    </row>
    <row r="161" ht="14.25">
      <c r="G161" s="24"/>
    </row>
    <row r="162" ht="14.25">
      <c r="G162" s="24"/>
    </row>
    <row r="163" ht="14.25">
      <c r="G163" s="24"/>
    </row>
    <row r="164" ht="14.25">
      <c r="G164" s="24"/>
    </row>
    <row r="165" ht="14.25">
      <c r="G165" s="24"/>
    </row>
    <row r="166" ht="14.25">
      <c r="G166" s="24"/>
    </row>
    <row r="167" ht="14.25">
      <c r="G167" s="24"/>
    </row>
    <row r="168" ht="14.25">
      <c r="G168" s="24"/>
    </row>
    <row r="169" ht="14.25">
      <c r="G169" s="24"/>
    </row>
    <row r="170" ht="14.25">
      <c r="G170" s="24"/>
    </row>
    <row r="171" ht="14.25">
      <c r="G171" s="24"/>
    </row>
    <row r="172" ht="14.25">
      <c r="G172" s="24"/>
    </row>
    <row r="173" ht="14.25">
      <c r="G173" s="24"/>
    </row>
    <row r="174" ht="14.25">
      <c r="G174" s="24"/>
    </row>
    <row r="175" ht="14.25">
      <c r="G175" s="24"/>
    </row>
    <row r="176" ht="14.25">
      <c r="G176" s="24"/>
    </row>
    <row r="177" ht="14.25">
      <c r="G177" s="24"/>
    </row>
    <row r="178" ht="14.25">
      <c r="G178" s="24"/>
    </row>
    <row r="179" ht="14.25">
      <c r="G179" s="24"/>
    </row>
    <row r="180" ht="14.25">
      <c r="G180" s="24"/>
    </row>
    <row r="181" ht="14.25">
      <c r="G181" s="24"/>
    </row>
    <row r="182" ht="14.25">
      <c r="G182" s="24"/>
    </row>
    <row r="183" ht="14.25">
      <c r="G183" s="24"/>
    </row>
    <row r="184" ht="14.25">
      <c r="G184" s="24"/>
    </row>
    <row r="185" ht="14.25">
      <c r="G185" s="24"/>
    </row>
    <row r="186" ht="14.25">
      <c r="G186" s="24"/>
    </row>
    <row r="187" ht="14.25">
      <c r="G187" s="24"/>
    </row>
    <row r="188" ht="14.25">
      <c r="G188" s="24"/>
    </row>
    <row r="189" ht="14.25">
      <c r="G189" s="24"/>
    </row>
    <row r="190" ht="14.25">
      <c r="G190" s="24"/>
    </row>
    <row r="191" ht="14.25">
      <c r="G191" s="24"/>
    </row>
    <row r="192" ht="14.25">
      <c r="G192" s="24"/>
    </row>
    <row r="193" ht="14.25">
      <c r="G193" s="24"/>
    </row>
    <row r="194" ht="14.25">
      <c r="G194" s="24"/>
    </row>
    <row r="195" ht="14.25">
      <c r="G195" s="24"/>
    </row>
    <row r="196" ht="14.25">
      <c r="G196" s="24"/>
    </row>
    <row r="197" ht="14.25">
      <c r="G197" s="24"/>
    </row>
    <row r="198" ht="14.25">
      <c r="G198" s="24"/>
    </row>
    <row r="199" ht="14.25">
      <c r="G199" s="24"/>
    </row>
    <row r="200" ht="14.25">
      <c r="G200" s="24"/>
    </row>
    <row r="201" ht="14.25">
      <c r="G201" s="24"/>
    </row>
    <row r="202" ht="14.25">
      <c r="G202" s="24"/>
    </row>
    <row r="203" ht="14.25">
      <c r="G203" s="24"/>
    </row>
    <row r="204" ht="14.25">
      <c r="G204" s="24"/>
    </row>
    <row r="205" ht="14.25">
      <c r="G205" s="24"/>
    </row>
    <row r="206" ht="14.25">
      <c r="G206" s="24"/>
    </row>
    <row r="207" ht="14.25">
      <c r="G207" s="24"/>
    </row>
    <row r="208" ht="14.25">
      <c r="G208" s="24"/>
    </row>
    <row r="209" ht="14.25">
      <c r="G209" s="24"/>
    </row>
    <row r="210" ht="14.25">
      <c r="G210" s="24"/>
    </row>
    <row r="211" ht="14.25">
      <c r="G211" s="24"/>
    </row>
    <row r="212" ht="14.25">
      <c r="G212" s="24"/>
    </row>
    <row r="213" ht="14.25">
      <c r="G213" s="24"/>
    </row>
    <row r="214" ht="14.25">
      <c r="G214" s="24"/>
    </row>
    <row r="215" ht="14.25">
      <c r="G215" s="24"/>
    </row>
    <row r="216" ht="14.25">
      <c r="G216" s="24"/>
    </row>
    <row r="217" ht="14.25">
      <c r="G217" s="24"/>
    </row>
    <row r="218" ht="14.25">
      <c r="G218" s="24"/>
    </row>
    <row r="219" ht="14.25">
      <c r="G219" s="24"/>
    </row>
    <row r="220" ht="14.25">
      <c r="G220" s="24"/>
    </row>
    <row r="221" ht="14.25">
      <c r="G221" s="24"/>
    </row>
    <row r="222" ht="14.25">
      <c r="G222" s="24"/>
    </row>
    <row r="223" ht="14.25">
      <c r="G223" s="24"/>
    </row>
    <row r="224" ht="14.25">
      <c r="G224" s="24"/>
    </row>
    <row r="225" ht="14.25">
      <c r="G225" s="24"/>
    </row>
    <row r="226" ht="14.25">
      <c r="G226" s="24"/>
    </row>
    <row r="227" ht="14.25">
      <c r="G227" s="24"/>
    </row>
    <row r="228" ht="14.25">
      <c r="G228" s="24"/>
    </row>
    <row r="229" ht="14.25">
      <c r="G229" s="24"/>
    </row>
    <row r="230" ht="14.25">
      <c r="G230" s="24"/>
    </row>
    <row r="231" ht="14.25">
      <c r="G231" s="24"/>
    </row>
    <row r="232" ht="14.25">
      <c r="G232" s="24"/>
    </row>
    <row r="233" ht="14.25">
      <c r="G233" s="24"/>
    </row>
    <row r="234" ht="14.25">
      <c r="G234" s="24"/>
    </row>
    <row r="235" ht="14.25">
      <c r="G235" s="24"/>
    </row>
    <row r="236" ht="14.25">
      <c r="G236" s="24"/>
    </row>
    <row r="237" ht="14.25">
      <c r="G237" s="24"/>
    </row>
    <row r="238" ht="14.25">
      <c r="G238" s="24"/>
    </row>
    <row r="239" ht="14.25">
      <c r="G239" s="24"/>
    </row>
    <row r="240" ht="14.25">
      <c r="G240" s="24"/>
    </row>
    <row r="241" ht="14.25">
      <c r="G241" s="24"/>
    </row>
    <row r="242" ht="14.25">
      <c r="G242" s="24"/>
    </row>
    <row r="243" ht="14.25">
      <c r="G243" s="24"/>
    </row>
    <row r="244" ht="14.25">
      <c r="G244" s="24"/>
    </row>
    <row r="245" ht="14.25">
      <c r="G245" s="24"/>
    </row>
    <row r="246" ht="14.25">
      <c r="G246" s="24"/>
    </row>
    <row r="247" ht="14.25">
      <c r="G247" s="24"/>
    </row>
    <row r="248" ht="14.25">
      <c r="G248" s="24"/>
    </row>
    <row r="249" ht="14.25">
      <c r="G249" s="24"/>
    </row>
    <row r="250" ht="14.25">
      <c r="G250" s="24"/>
    </row>
    <row r="251" ht="14.25">
      <c r="G251" s="24"/>
    </row>
    <row r="252" ht="14.25">
      <c r="G252" s="24"/>
    </row>
    <row r="253" ht="14.25">
      <c r="G253" s="24"/>
    </row>
    <row r="254" ht="14.25">
      <c r="G254" s="24"/>
    </row>
    <row r="255" ht="14.25">
      <c r="G255" s="24"/>
    </row>
    <row r="256" ht="14.25">
      <c r="G256" s="24"/>
    </row>
    <row r="257" ht="14.25">
      <c r="G257" s="24"/>
    </row>
    <row r="258" ht="14.25">
      <c r="G258" s="24"/>
    </row>
    <row r="259" ht="14.25">
      <c r="G259" s="24"/>
    </row>
    <row r="260" ht="14.25">
      <c r="G260" s="24"/>
    </row>
    <row r="261" ht="14.25">
      <c r="G261" s="24"/>
    </row>
    <row r="262" ht="14.25">
      <c r="G262" s="24"/>
    </row>
    <row r="263" ht="14.25">
      <c r="G263" s="24"/>
    </row>
    <row r="264" ht="14.25">
      <c r="G264" s="24"/>
    </row>
    <row r="265" ht="14.25">
      <c r="G265" s="24"/>
    </row>
    <row r="266" ht="14.25">
      <c r="G266" s="24"/>
    </row>
    <row r="267" ht="14.25">
      <c r="G267" s="24"/>
    </row>
    <row r="268" ht="14.25">
      <c r="G268" s="24"/>
    </row>
    <row r="269" ht="14.25">
      <c r="G269" s="24"/>
    </row>
    <row r="270" ht="14.25">
      <c r="G270" s="24"/>
    </row>
    <row r="271" ht="14.25">
      <c r="G271" s="24"/>
    </row>
    <row r="272" ht="14.25">
      <c r="G272" s="24"/>
    </row>
    <row r="273" ht="14.25">
      <c r="G273" s="24"/>
    </row>
    <row r="274" ht="14.25">
      <c r="G274" s="24"/>
    </row>
    <row r="275" ht="14.25">
      <c r="G275" s="24"/>
    </row>
    <row r="276" ht="14.25">
      <c r="G276" s="24"/>
    </row>
    <row r="277" ht="14.25">
      <c r="G277" s="24"/>
    </row>
    <row r="278" ht="14.25">
      <c r="G278" s="24"/>
    </row>
    <row r="279" ht="14.25">
      <c r="G279" s="24"/>
    </row>
    <row r="280" ht="14.25">
      <c r="G280" s="24"/>
    </row>
    <row r="281" ht="14.25">
      <c r="G281" s="24"/>
    </row>
    <row r="282" ht="14.25">
      <c r="G282" s="24"/>
    </row>
    <row r="283" ht="14.25">
      <c r="G283" s="24"/>
    </row>
    <row r="284" ht="14.25">
      <c r="G284" s="24"/>
    </row>
    <row r="285" ht="14.25">
      <c r="G285" s="24"/>
    </row>
    <row r="286" ht="14.25">
      <c r="G286" s="24"/>
    </row>
    <row r="287" ht="14.25">
      <c r="G287" s="24"/>
    </row>
    <row r="288" ht="14.25">
      <c r="G288" s="24"/>
    </row>
    <row r="289" ht="14.25">
      <c r="G289" s="24"/>
    </row>
    <row r="290" ht="14.25">
      <c r="G290" s="24"/>
    </row>
    <row r="291" ht="14.25">
      <c r="G291" s="24"/>
    </row>
    <row r="292" ht="14.25">
      <c r="G292" s="24"/>
    </row>
    <row r="293" ht="14.25">
      <c r="G293" s="24"/>
    </row>
    <row r="294" ht="14.25">
      <c r="G294" s="24"/>
    </row>
    <row r="295" ht="14.25">
      <c r="G295" s="24"/>
    </row>
    <row r="296" ht="14.25">
      <c r="G296" s="24"/>
    </row>
    <row r="297" ht="14.25">
      <c r="G297" s="24"/>
    </row>
    <row r="298" ht="14.25">
      <c r="G298" s="24"/>
    </row>
    <row r="299" ht="14.25">
      <c r="G299" s="24"/>
    </row>
    <row r="300" ht="14.25">
      <c r="G300" s="24"/>
    </row>
    <row r="301" ht="14.25">
      <c r="G301" s="24"/>
    </row>
    <row r="302" ht="14.25">
      <c r="G302" s="24"/>
    </row>
    <row r="303" ht="14.25">
      <c r="G303" s="24"/>
    </row>
    <row r="304" ht="14.25">
      <c r="G304" s="24"/>
    </row>
    <row r="305" ht="14.25">
      <c r="G305" s="24"/>
    </row>
    <row r="306" ht="14.25">
      <c r="G306" s="24"/>
    </row>
    <row r="307" ht="14.25">
      <c r="G307" s="24"/>
    </row>
    <row r="308" ht="14.25">
      <c r="G308" s="24"/>
    </row>
    <row r="309" ht="14.25">
      <c r="G309" s="24"/>
    </row>
    <row r="310" ht="14.25">
      <c r="G310" s="24"/>
    </row>
    <row r="311" ht="14.25">
      <c r="G311" s="24"/>
    </row>
    <row r="312" ht="14.25">
      <c r="G312" s="24"/>
    </row>
    <row r="313" ht="14.25">
      <c r="G313" s="24"/>
    </row>
    <row r="314" ht="14.25">
      <c r="G314" s="24"/>
    </row>
    <row r="315" ht="14.25">
      <c r="G315" s="24"/>
    </row>
    <row r="316" ht="14.25">
      <c r="G316" s="24"/>
    </row>
  </sheetData>
  <sheetProtection/>
  <mergeCells count="2"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GEOTEKSTYLIÓW</dc:creator>
  <cp:keywords/>
  <dc:description/>
  <cp:lastModifiedBy>xxx</cp:lastModifiedBy>
  <cp:lastPrinted>2017-08-21T08:30:28Z</cp:lastPrinted>
  <dcterms:created xsi:type="dcterms:W3CDTF">1997-11-10T12:10:02Z</dcterms:created>
  <dcterms:modified xsi:type="dcterms:W3CDTF">2018-03-27T09:19:44Z</dcterms:modified>
  <cp:category/>
  <cp:version/>
  <cp:contentType/>
  <cp:contentStatus/>
  <cp:revision>1</cp:revision>
</cp:coreProperties>
</file>