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<sst xmlns="http://schemas.openxmlformats.org/spreadsheetml/2006/main" count="351" uniqueCount="203">
  <si>
    <t>Dział</t>
  </si>
  <si>
    <t>Rozdział</t>
  </si>
  <si>
    <t>Paragraf</t>
  </si>
  <si>
    <t>Wyszczególnienie</t>
  </si>
  <si>
    <t>Uchwała</t>
  </si>
  <si>
    <t xml:space="preserve">budżetowa </t>
  </si>
  <si>
    <t>Zmniejszenia</t>
  </si>
  <si>
    <t>(-)</t>
  </si>
  <si>
    <t>zwiększenia</t>
  </si>
  <si>
    <t>(+)</t>
  </si>
  <si>
    <t>Plan po</t>
  </si>
  <si>
    <t>zmianach</t>
  </si>
  <si>
    <t>Wykonanie</t>
  </si>
  <si>
    <t>%</t>
  </si>
  <si>
    <t>O10</t>
  </si>
  <si>
    <t>Rolnictwo i łowiectwo</t>
  </si>
  <si>
    <t>Dotacje celowe otrzymane z budżetu państwa na</t>
  </si>
  <si>
    <t>zadania bieżące z zakresu administracji rządowej</t>
  </si>
  <si>
    <t>oraz inne zadania zlecone ustawami</t>
  </si>
  <si>
    <t>O1005</t>
  </si>
  <si>
    <t>1.</t>
  </si>
  <si>
    <t>2.</t>
  </si>
  <si>
    <t>3.</t>
  </si>
  <si>
    <t>4.</t>
  </si>
  <si>
    <t>5.</t>
  </si>
  <si>
    <t>6.</t>
  </si>
  <si>
    <t>7.</t>
  </si>
  <si>
    <t xml:space="preserve">Prace geodezyjno-urządzeniowe </t>
  </si>
  <si>
    <t>na potrzeby rolnictwa</t>
  </si>
  <si>
    <t xml:space="preserve">oraz inne zadania zlecone ustawami </t>
  </si>
  <si>
    <t>realizowane przez powiat</t>
  </si>
  <si>
    <t>Pozostałe odsetki</t>
  </si>
  <si>
    <t>RAZEM - Rolnictwo i łowiectwo</t>
  </si>
  <si>
    <t>O20</t>
  </si>
  <si>
    <t>Leśnictwo</t>
  </si>
  <si>
    <t>O2002</t>
  </si>
  <si>
    <t>Nadzór nad gospodarką leśną</t>
  </si>
  <si>
    <t>realizację bieżących zadań własnych powiatu</t>
  </si>
  <si>
    <t>RAZEM - Leśnictwo</t>
  </si>
  <si>
    <t>Transport i łączność</t>
  </si>
  <si>
    <t>Drogi publiczne powiatowe</t>
  </si>
  <si>
    <t>RAZEM - Transport i łączność</t>
  </si>
  <si>
    <t>Gospodarka mieszkaniowa</t>
  </si>
  <si>
    <t>Gospodarka gruntami i nieruchomościami</t>
  </si>
  <si>
    <t>RAZEM - Gospodarka mieszkaniowa</t>
  </si>
  <si>
    <t>Działalność usługowa</t>
  </si>
  <si>
    <t>Opracowania geodezyjne i kartograficzne</t>
  </si>
  <si>
    <t>Nadzór budowlany</t>
  </si>
  <si>
    <t>RAZEM - Działalność usługowa</t>
  </si>
  <si>
    <t>Administracja publiczna</t>
  </si>
  <si>
    <t>Urzędy wojewódzkie</t>
  </si>
  <si>
    <t>Wpływy z opłaty komunikacyjnej</t>
  </si>
  <si>
    <t>Wpływy z opłat za zarząd, użytkowanie i</t>
  </si>
  <si>
    <t>użytkowanie wieczyste nieruchomości</t>
  </si>
  <si>
    <t>Wpływy z różnych opłat</t>
  </si>
  <si>
    <t>Dochody z namu i dzierżawy składników majątk.</t>
  </si>
  <si>
    <t>Skarbu Państwa lub jednostek samorządu terytor.</t>
  </si>
  <si>
    <t>oraz innych umów o podobnym charakterze</t>
  </si>
  <si>
    <t>Wpływy ze sprzedaży wyrobów i składników majątk</t>
  </si>
  <si>
    <t>Odsetki od nieterminowych wpłat z tyt.podat.i opłat</t>
  </si>
  <si>
    <t>Wpływy z różnych dochodów</t>
  </si>
  <si>
    <t>Dochody jednostek samorządu terytorialnego</t>
  </si>
  <si>
    <t xml:space="preserve">związane z realizacją zadań z zakresu administracji </t>
  </si>
  <si>
    <t>rządowej oraz innych zadań zleconych ustawami</t>
  </si>
  <si>
    <t>* 5% prowizji od dochodów Skarbu Państwa</t>
  </si>
  <si>
    <t>Komisje poborowe</t>
  </si>
  <si>
    <t>RAZEM - Administracja publiczna</t>
  </si>
  <si>
    <t xml:space="preserve">Bezpieczeństwo publiczne i ochrona </t>
  </si>
  <si>
    <t>przeciwpożarowa</t>
  </si>
  <si>
    <t>RAZEM - Ochrona przeciwpożarowa</t>
  </si>
  <si>
    <t>Dochody od osób prawnych i od innych</t>
  </si>
  <si>
    <t>jedn. nie posiadających osobowości prawnej</t>
  </si>
  <si>
    <t xml:space="preserve">Udziały powiatów w podatkach stanowiących </t>
  </si>
  <si>
    <t>dochód budżetu państwa</t>
  </si>
  <si>
    <t>Podatek dochodowy od osób fizycznych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</si>
  <si>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</si>
  <si>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</si>
  <si>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</si>
  <si>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</si>
  <si>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powiatów</t>
  </si>
  <si>
    <t>i województw</t>
  </si>
  <si>
    <t>RAZEM - Różne rozliczenia</t>
  </si>
  <si>
    <t>Oświata i wychowanie</t>
  </si>
  <si>
    <t>Szkoły podstawowe specjalne</t>
  </si>
  <si>
    <t>Licea Ogólnokształcące</t>
  </si>
  <si>
    <t>Wpływy z usług</t>
  </si>
  <si>
    <t>Szkoły zasadnicze</t>
  </si>
  <si>
    <t>Wpływy do budżetu częśći zysku gosp.pomocnicz.</t>
  </si>
  <si>
    <t>Jednostki pomocnicze szkolnictwa</t>
  </si>
  <si>
    <t>RAZEM - Oświata i wychowanie</t>
  </si>
  <si>
    <t>Ochrona zdrowia</t>
  </si>
  <si>
    <t>Składki na ubezpieczenia zdrowotne oraz</t>
  </si>
  <si>
    <t>świadczenia dla osób nie objętych obowiązkiem</t>
  </si>
  <si>
    <t>ubezpieczenia zdrowotnego</t>
  </si>
  <si>
    <t>RAZEM - Ochrona zdrowia</t>
  </si>
  <si>
    <t>Domy pomocy społecznej</t>
  </si>
  <si>
    <t>Powiatowe Centra Pomocy Rodzinie</t>
  </si>
  <si>
    <t>Wpływy z różnych dochodów-2% za obsł.PFRON</t>
  </si>
  <si>
    <t>Powiatowe Urzędy Pracy</t>
  </si>
  <si>
    <t>Edukacyjna opieka wychowawcza</t>
  </si>
  <si>
    <t>Pomoc materialna dla uczniów</t>
  </si>
  <si>
    <t>OGÓŁEM</t>
  </si>
  <si>
    <t>Komendy Powiatowe Państwowej Straży Pożarnej</t>
  </si>
  <si>
    <t>Środki na dofinansowanie własnych zadań bieżących</t>
  </si>
  <si>
    <t>powiatów pozyskane z innych źródeł</t>
  </si>
  <si>
    <t xml:space="preserve">Wpływy z usług </t>
  </si>
  <si>
    <t>Centra kształcenia ustawicznego i praktycznego</t>
  </si>
  <si>
    <t>3. Zbiorcze wykonanie dochodów budżetu z podziałem na szczegółową klasyfikację budżetową do paragrafu włącznie</t>
  </si>
  <si>
    <t>Część równoważąca subwencji ogólnej dla powiatów</t>
  </si>
  <si>
    <t>Prace geodezyjne i kartograficzne (nieinwestycyjne)</t>
  </si>
  <si>
    <t>OO10</t>
  </si>
  <si>
    <t>Podatek dochodowy od osób prawnych</t>
  </si>
  <si>
    <t>OO20</t>
  </si>
  <si>
    <t>Dotacje celowe otrzymane od samorzadu wojewódz</t>
  </si>
  <si>
    <t>twa na zadania bieżące realizowane na podstawie</t>
  </si>
  <si>
    <t xml:space="preserve">porozumień(umów) między jednostkami </t>
  </si>
  <si>
    <t>samorzadu terytorialnego</t>
  </si>
  <si>
    <t>Uzupełnienie subwencji  ogólnej dla j.s.t.</t>
  </si>
  <si>
    <t>Pomoc społeczna</t>
  </si>
  <si>
    <t>Gospodarka komunalna i ochrona środowiska</t>
  </si>
  <si>
    <t>O920</t>
  </si>
  <si>
    <t>O690</t>
  </si>
  <si>
    <t>O420</t>
  </si>
  <si>
    <t>O470</t>
  </si>
  <si>
    <t>O750</t>
  </si>
  <si>
    <t>O830</t>
  </si>
  <si>
    <t>O840</t>
  </si>
  <si>
    <t>O910</t>
  </si>
  <si>
    <t>O970</t>
  </si>
  <si>
    <t>O92O</t>
  </si>
  <si>
    <t>Pozostałe zadania w zakresie polityki społecznej</t>
  </si>
  <si>
    <t>RAZEM - Dochody od osób prawnych i od innych</t>
  </si>
  <si>
    <t>RAZEM - Pomoc społeczna</t>
  </si>
  <si>
    <t>Fundusz Ochrony Środowiska i Gospod. Wodnej</t>
  </si>
  <si>
    <t>RAZEM - Pozostałe zadania w zakresie polit.społ</t>
  </si>
  <si>
    <t>RAZEM-Edukacyjna opieka wychowawcza</t>
  </si>
  <si>
    <t>wpływy do budzetu części zysku gospodarstwa</t>
  </si>
  <si>
    <t>pomocniczego</t>
  </si>
  <si>
    <t>O870</t>
  </si>
  <si>
    <t>wpływy ze sprzedaży skaładników majątkowych</t>
  </si>
  <si>
    <t>Środki na inwestycje rozpoczete przed dniem</t>
  </si>
  <si>
    <t>1 stycznia 1999r</t>
  </si>
  <si>
    <t>Szkolnictwo wyższe</t>
  </si>
  <si>
    <t>Pomoc materialna dla studentów</t>
  </si>
  <si>
    <t>wpływy z różnych dochodów</t>
  </si>
  <si>
    <t>RAZEM - Szkolnictwo wyższe</t>
  </si>
  <si>
    <t>RAZEM - Gospodarka komunlana i ochrona środ.</t>
  </si>
  <si>
    <t>2006 r.</t>
  </si>
  <si>
    <t>Środki na dofinansowanie własnych inwestycji powiatów</t>
  </si>
  <si>
    <t>pozyskane z innych żródeł</t>
  </si>
  <si>
    <t>realizację inwestycji i zakupów inwestycyjnych</t>
  </si>
  <si>
    <t>własnych powiatu</t>
  </si>
  <si>
    <t>dotacje celowe otrzymane z gminy na inwestycje i</t>
  </si>
  <si>
    <t>zakupy inwestycyjne realizowane na podstawie</t>
  </si>
  <si>
    <t>porozumień</t>
  </si>
  <si>
    <t>dotacje celowe otrzymane z powiatu na inwestycje</t>
  </si>
  <si>
    <t xml:space="preserve">i zakupy inwestycyjne realizowane na podstawie </t>
  </si>
  <si>
    <t>porozumień między jst</t>
  </si>
  <si>
    <t xml:space="preserve">na zadania bieżące realizowane na podstawie </t>
  </si>
  <si>
    <t>porozumień między j.s.t.</t>
  </si>
  <si>
    <t>O570</t>
  </si>
  <si>
    <t>* 25% prowizji od dochodów Skarbu Państwa</t>
  </si>
  <si>
    <t>O490</t>
  </si>
  <si>
    <t>wlpływy z innych lokalnych opłat pobieranych przez jst</t>
  </si>
  <si>
    <t>Grzywny,mandatyi inne kary pieniężne od ludności</t>
  </si>
  <si>
    <t>Środki z Funduszu Pracy otrzymane przez powiat</t>
  </si>
  <si>
    <t>na finansowanie kosztów wynagrodzeń i składek</t>
  </si>
  <si>
    <t>na ubezpieczenia społeczne</t>
  </si>
  <si>
    <t>Państwowy Fundusz Rehabilitacji Osób niepełnosprawnych</t>
  </si>
  <si>
    <t>Dotacje otrzymane z funduszy celowych na realizację</t>
  </si>
  <si>
    <t>zadań bieżących js finansów publicznych</t>
  </si>
  <si>
    <t>Dotacje otrzymane z funduszy celowych na finansow</t>
  </si>
  <si>
    <t>lub dofinansowanie kosztów realizacji inwestycji</t>
  </si>
  <si>
    <t>i zakupów inwestycyjnych js finansów publicznych</t>
  </si>
  <si>
    <t xml:space="preserve">            Załącznik nr 1</t>
  </si>
  <si>
    <t>31.12.2006 r.</t>
  </si>
  <si>
    <t>O580</t>
  </si>
  <si>
    <t>Grzywny i inne kary pieniężne od osób prawnych</t>
  </si>
  <si>
    <t>O680</t>
  </si>
  <si>
    <t>Urzędy naczelnych organów władzy państwowej</t>
  </si>
  <si>
    <t>Wybory do rad gmin, rad powiatów i sejmików wojew.</t>
  </si>
  <si>
    <t>RAZEM - Urzędy naczelnych organów</t>
  </si>
  <si>
    <t>Wpływy od rodziców z tytułu odpłatności za utrzymanie</t>
  </si>
  <si>
    <t>dzieci w placówkach opiekuńczo - wychowawczych</t>
  </si>
  <si>
    <t>Dotacje celowe z budżetu państwa otrzymane na</t>
  </si>
  <si>
    <t>inwestycje i zakupy inwestycyjne</t>
  </si>
  <si>
    <t>Środki na uzupełnienie dochodów powiatu</t>
  </si>
  <si>
    <t>Poxzostała działalność</t>
  </si>
  <si>
    <t xml:space="preserve">realizację bieżących zadań własnych powiatu </t>
  </si>
  <si>
    <t>Dotacja celowa otrzymana przez j.s.t. od innej j.s.t.</t>
  </si>
  <si>
    <t>realizowane na podstawie porozumień (umów)</t>
  </si>
  <si>
    <t>będącej instytucją wdrażającą na zadania bieżące</t>
  </si>
  <si>
    <t>Ratownictwo medyczne</t>
  </si>
  <si>
    <t>Placówki opiekuńczo - wychowawcze</t>
  </si>
  <si>
    <t>Ośrodki wsparcia</t>
  </si>
  <si>
    <t>zadania bieżące realizowane przez powiat na</t>
  </si>
  <si>
    <t>Pozostałą działalność</t>
  </si>
  <si>
    <t xml:space="preserve">  </t>
  </si>
  <si>
    <t xml:space="preserve">I.Sprawozdanie roczne z wykonania dochodów budżetu Powiatu Nidzickiego </t>
  </si>
  <si>
    <t>podstawie porozumień z organami adm. rządowej</t>
  </si>
  <si>
    <t xml:space="preserve">                          z dnia 20 marca 2007r </t>
  </si>
  <si>
    <t>za 2006 rok.</t>
  </si>
  <si>
    <t xml:space="preserve">                                      do Uchwały Zarządu nr 15/2007.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</si>
</sst>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2" borderId="5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9" xfId="0" applyFon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2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2" fontId="1" fillId="2" borderId="9" xfId="0" applyNumberFormat="1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1" fillId="3" borderId="16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Alignment="1">
      <alignment horizontal="center"/>
    </xf>
    <xf numFmtId="2" fontId="0" fillId="0" borderId="18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2" borderId="5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4" xfId="0" applyBorder="1" applyAlignment="1">
      <alignment horizontal="center"/>
    </xf>
    <xf numFmtId="2" fontId="0" fillId="0" borderId="7" xfId="0" applyNumberFormat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2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2" fillId="0" borderId="8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2" borderId="29" xfId="0" applyNumberFormat="1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0" fillId="2" borderId="9" xfId="0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1" fillId="2" borderId="11" xfId="0" applyNumberFormat="1" applyFont="1" applyFill="1" applyBorder="1" applyAlignment="1">
      <alignment/>
    </xf>
    <xf numFmtId="2" fontId="1" fillId="3" borderId="3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2" fontId="0" fillId="0" borderId="3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2" fontId="0" fillId="0" borderId="41" xfId="0" applyNumberFormat="1" applyBorder="1" applyAlignment="1">
      <alignment/>
    </xf>
    <xf numFmtId="2" fontId="1" fillId="0" borderId="2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3" xfId="0" applyBorder="1" applyAlignment="1">
      <alignment horizontal="right"/>
    </xf>
    <xf numFmtId="0" fontId="2" fillId="0" borderId="19" xfId="0" applyFont="1" applyFill="1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0" fontId="0" fillId="0" borderId="28" xfId="0" applyBorder="1" applyAlignment="1">
      <alignment horizontal="right"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 horizontal="right"/>
    </xf>
    <xf numFmtId="2" fontId="1" fillId="0" borderId="21" xfId="0" applyNumberFormat="1" applyFont="1" applyFill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52" xfId="0" applyFont="1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0" fontId="1" fillId="3" borderId="53" xfId="0" applyFont="1" applyFill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1" fillId="0" borderId="26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19" xfId="0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1"/>
  <sheetViews>
    <sheetView tabSelected="1" workbookViewId="0" topLeftCell="A1">
      <selection activeCell="B250" sqref="B250"/>
    </sheetView>
  </sheetViews>
  <sheetFormatPr defaultColWidth="9.140625" defaultRowHeight="12.75"/>
  <cols>
    <col min="1" max="1" width="11.140625" style="0" customWidth="1"/>
    <col min="2" max="2" width="43.57421875" style="0" customWidth="1"/>
    <col min="3" max="3" width="14.7109375" style="0" customWidth="1"/>
    <col min="4" max="4" width="13.57421875" style="0" customWidth="1"/>
    <col min="5" max="5" width="14.140625" style="0" customWidth="1"/>
    <col min="6" max="6" width="14.57421875" style="0" customWidth="1"/>
    <col min="7" max="7" width="12.7109375" style="0" customWidth="1"/>
  </cols>
  <sheetData>
    <row r="2" spans="4:7" ht="12.75">
      <c r="D2" s="212" t="s">
        <v>174</v>
      </c>
      <c r="E2" s="212"/>
      <c r="F2" s="212"/>
      <c r="G2" s="212"/>
    </row>
    <row r="3" spans="4:7" ht="12.75">
      <c r="D3" s="212" t="s">
        <v>202</v>
      </c>
      <c r="E3" s="212"/>
      <c r="F3" s="212"/>
      <c r="G3" s="212"/>
    </row>
    <row r="4" spans="4:7" ht="12.75">
      <c r="D4" s="212" t="s">
        <v>200</v>
      </c>
      <c r="E4" s="212"/>
      <c r="F4" s="212"/>
      <c r="G4" s="212"/>
    </row>
    <row r="5" ht="9.75" customHeight="1"/>
    <row r="6" spans="1:7" ht="15.75">
      <c r="A6" s="207" t="s">
        <v>198</v>
      </c>
      <c r="B6" s="212"/>
      <c r="C6" s="212"/>
      <c r="D6" s="212"/>
      <c r="E6" s="212"/>
      <c r="F6" s="212"/>
      <c r="G6" s="212"/>
    </row>
    <row r="7" spans="1:7" ht="15.75">
      <c r="A7" s="207" t="s">
        <v>201</v>
      </c>
      <c r="B7" s="207"/>
      <c r="C7" s="207"/>
      <c r="D7" s="207"/>
      <c r="E7" s="207"/>
      <c r="F7" s="207"/>
      <c r="G7" s="56"/>
    </row>
    <row r="8" ht="6.75" customHeight="1"/>
    <row r="9" ht="12.75" hidden="1"/>
    <row r="10" spans="1:7" ht="12.75">
      <c r="A10" s="208" t="s">
        <v>107</v>
      </c>
      <c r="B10" s="208"/>
      <c r="C10" s="208"/>
      <c r="D10" s="208"/>
      <c r="E10" s="208"/>
      <c r="F10" s="208"/>
      <c r="G10" s="208"/>
    </row>
    <row r="11" ht="13.5" hidden="1" thickBot="1"/>
    <row r="12" ht="13.5" thickBot="1"/>
    <row r="13" spans="1:7" ht="12.75">
      <c r="A13" s="3" t="s">
        <v>0</v>
      </c>
      <c r="B13" s="1"/>
      <c r="C13" s="3" t="s">
        <v>4</v>
      </c>
      <c r="D13" s="1" t="s">
        <v>6</v>
      </c>
      <c r="E13" s="3" t="s">
        <v>10</v>
      </c>
      <c r="F13" s="1" t="s">
        <v>12</v>
      </c>
      <c r="G13" s="3" t="s">
        <v>13</v>
      </c>
    </row>
    <row r="14" spans="1:7" ht="12.75">
      <c r="A14" s="4" t="s">
        <v>1</v>
      </c>
      <c r="B14" s="2" t="s">
        <v>3</v>
      </c>
      <c r="C14" s="4" t="s">
        <v>5</v>
      </c>
      <c r="D14" s="2" t="s">
        <v>7</v>
      </c>
      <c r="E14" s="4" t="s">
        <v>11</v>
      </c>
      <c r="F14" s="2" t="s">
        <v>175</v>
      </c>
      <c r="G14" s="4"/>
    </row>
    <row r="15" spans="1:7" ht="12.75">
      <c r="A15" s="4" t="s">
        <v>2</v>
      </c>
      <c r="B15" s="2"/>
      <c r="C15" s="4" t="s">
        <v>147</v>
      </c>
      <c r="D15" s="2" t="s">
        <v>8</v>
      </c>
      <c r="E15" s="4" t="s">
        <v>175</v>
      </c>
      <c r="F15" s="2"/>
      <c r="G15" s="5">
        <v>0.2534722222222222</v>
      </c>
    </row>
    <row r="16" spans="1:7" ht="13.5" thickBot="1">
      <c r="A16" s="7"/>
      <c r="B16" s="6"/>
      <c r="C16" s="7"/>
      <c r="D16" s="6" t="s">
        <v>9</v>
      </c>
      <c r="E16" s="7"/>
      <c r="F16" s="6"/>
      <c r="G16" s="7"/>
    </row>
    <row r="17" spans="1:8" ht="13.5" thickBot="1">
      <c r="A17" s="10" t="s">
        <v>20</v>
      </c>
      <c r="B17" s="8" t="s">
        <v>21</v>
      </c>
      <c r="C17" s="10" t="s">
        <v>22</v>
      </c>
      <c r="D17" s="8" t="s">
        <v>23</v>
      </c>
      <c r="E17" s="10" t="s">
        <v>24</v>
      </c>
      <c r="F17" s="8" t="s">
        <v>25</v>
      </c>
      <c r="G17" s="10" t="s">
        <v>26</v>
      </c>
      <c r="H17" s="9"/>
    </row>
    <row r="18" spans="1:7" ht="13.5" thickBot="1">
      <c r="A18" s="11" t="s">
        <v>14</v>
      </c>
      <c r="B18" s="14" t="s">
        <v>15</v>
      </c>
      <c r="C18" s="222"/>
      <c r="D18" s="223"/>
      <c r="E18" s="223"/>
      <c r="F18" s="223"/>
      <c r="G18" s="224"/>
    </row>
    <row r="19" spans="1:7" ht="13.5" thickTop="1">
      <c r="A19" s="44" t="s">
        <v>19</v>
      </c>
      <c r="B19" s="36" t="s">
        <v>27</v>
      </c>
      <c r="C19" s="225"/>
      <c r="D19" s="226"/>
      <c r="E19" s="226"/>
      <c r="F19" s="226"/>
      <c r="G19" s="227"/>
    </row>
    <row r="20" spans="1:7" ht="13.5" thickBot="1">
      <c r="A20" s="38"/>
      <c r="B20" s="37" t="s">
        <v>28</v>
      </c>
      <c r="C20" s="219"/>
      <c r="D20" s="220"/>
      <c r="E20" s="220"/>
      <c r="F20" s="220"/>
      <c r="G20" s="221"/>
    </row>
    <row r="21" spans="1:7" ht="13.5" thickTop="1">
      <c r="A21" s="12">
        <v>2110</v>
      </c>
      <c r="B21" s="12" t="s">
        <v>16</v>
      </c>
      <c r="C21" s="9"/>
      <c r="D21" s="12"/>
      <c r="E21" s="9"/>
      <c r="F21" s="12"/>
      <c r="G21" s="12"/>
    </row>
    <row r="22" spans="1:7" ht="12.75">
      <c r="A22" s="12"/>
      <c r="B22" s="12" t="s">
        <v>17</v>
      </c>
      <c r="C22" s="114">
        <v>35000</v>
      </c>
      <c r="D22" s="47">
        <v>-33500</v>
      </c>
      <c r="E22" s="114">
        <v>1500</v>
      </c>
      <c r="F22" s="47">
        <v>1500</v>
      </c>
      <c r="G22" s="47">
        <f>(F22/E22*100)</f>
        <v>100</v>
      </c>
    </row>
    <row r="23" spans="1:7" ht="12.75">
      <c r="A23" s="12"/>
      <c r="B23" s="12" t="s">
        <v>18</v>
      </c>
      <c r="C23" s="114"/>
      <c r="D23" s="47"/>
      <c r="E23" s="114"/>
      <c r="F23" s="47"/>
      <c r="G23" s="47"/>
    </row>
    <row r="24" spans="1:7" ht="13.5" thickBot="1">
      <c r="A24" s="12"/>
      <c r="B24" s="12" t="s">
        <v>30</v>
      </c>
      <c r="C24" s="114"/>
      <c r="D24" s="47"/>
      <c r="E24" s="114"/>
      <c r="F24" s="47"/>
      <c r="G24" s="47"/>
    </row>
    <row r="25" spans="1:7" ht="13.5" thickBot="1">
      <c r="A25" s="13"/>
      <c r="B25" s="13" t="s">
        <v>32</v>
      </c>
      <c r="C25" s="46">
        <f>SUM(C22:C24)</f>
        <v>35000</v>
      </c>
      <c r="D25" s="46">
        <f>SUM(D22:D24)</f>
        <v>-33500</v>
      </c>
      <c r="E25" s="46">
        <f>SUM(E22:E24)</f>
        <v>1500</v>
      </c>
      <c r="F25" s="46">
        <f>SUM(F22:F24)</f>
        <v>1500</v>
      </c>
      <c r="G25" s="46">
        <f>(F25/E25*100)</f>
        <v>100</v>
      </c>
    </row>
    <row r="26" spans="1:7" ht="13.5" thickBot="1">
      <c r="A26" s="14" t="s">
        <v>33</v>
      </c>
      <c r="B26" s="39" t="s">
        <v>34</v>
      </c>
      <c r="C26" s="222"/>
      <c r="D26" s="223"/>
      <c r="E26" s="223"/>
      <c r="F26" s="223"/>
      <c r="G26" s="224"/>
    </row>
    <row r="27" spans="1:7" ht="14.25" thickBot="1" thickTop="1">
      <c r="A27" s="40" t="s">
        <v>35</v>
      </c>
      <c r="B27" s="41" t="s">
        <v>36</v>
      </c>
      <c r="C27" s="219"/>
      <c r="D27" s="220"/>
      <c r="E27" s="220"/>
      <c r="F27" s="220"/>
      <c r="G27" s="221"/>
    </row>
    <row r="28" spans="1:7" ht="13.5" thickTop="1">
      <c r="A28" s="12">
        <v>2700</v>
      </c>
      <c r="B28" s="12" t="s">
        <v>103</v>
      </c>
      <c r="C28" s="47">
        <v>64601</v>
      </c>
      <c r="D28" s="47">
        <v>1354</v>
      </c>
      <c r="E28" s="47">
        <v>65955</v>
      </c>
      <c r="F28" s="12">
        <v>65954.06</v>
      </c>
      <c r="G28" s="47">
        <f>(F28/E28*100)</f>
        <v>99.99857478583883</v>
      </c>
    </row>
    <row r="29" spans="1:7" ht="13.5" thickBot="1">
      <c r="A29" s="19"/>
      <c r="B29" s="19" t="s">
        <v>104</v>
      </c>
      <c r="C29" s="51"/>
      <c r="D29" s="51"/>
      <c r="E29" s="51"/>
      <c r="F29" s="19"/>
      <c r="G29" s="19"/>
    </row>
    <row r="30" spans="1:7" ht="13.5" thickBot="1">
      <c r="A30" s="20"/>
      <c r="B30" s="20" t="s">
        <v>38</v>
      </c>
      <c r="C30" s="49">
        <f>SUM(C28:C29)</f>
        <v>64601</v>
      </c>
      <c r="D30" s="49">
        <f>SUM(D28:D29)</f>
        <v>1354</v>
      </c>
      <c r="E30" s="49">
        <f>SUM(E28:E29)</f>
        <v>65955</v>
      </c>
      <c r="F30" s="20">
        <f>SUM(F28:F29)</f>
        <v>65954.06</v>
      </c>
      <c r="G30" s="49">
        <f>(F30/E30*100)</f>
        <v>99.99857478583883</v>
      </c>
    </row>
    <row r="31" spans="1:7" ht="13.5" thickBot="1">
      <c r="A31" s="27">
        <v>600</v>
      </c>
      <c r="B31" s="14" t="s">
        <v>39</v>
      </c>
      <c r="C31" s="222"/>
      <c r="D31" s="223"/>
      <c r="E31" s="223"/>
      <c r="F31" s="223"/>
      <c r="G31" s="224"/>
    </row>
    <row r="32" spans="1:8" ht="13.5" thickTop="1">
      <c r="A32" s="36">
        <v>60014</v>
      </c>
      <c r="B32" s="36" t="s">
        <v>40</v>
      </c>
      <c r="C32" s="225"/>
      <c r="D32" s="226"/>
      <c r="E32" s="226"/>
      <c r="F32" s="226"/>
      <c r="G32" s="226"/>
      <c r="H32" s="54"/>
    </row>
    <row r="33" spans="1:8" ht="12.75">
      <c r="A33" s="148" t="s">
        <v>176</v>
      </c>
      <c r="B33" s="187" t="s">
        <v>177</v>
      </c>
      <c r="C33" s="188"/>
      <c r="D33" s="117">
        <v>57833</v>
      </c>
      <c r="E33" s="117">
        <v>57833</v>
      </c>
      <c r="F33" s="72">
        <v>59194.8</v>
      </c>
      <c r="G33" s="117">
        <f>(F33/E33*100)</f>
        <v>102.35471097816126</v>
      </c>
      <c r="H33" s="54"/>
    </row>
    <row r="34" spans="1:8" ht="12.75">
      <c r="A34" s="189">
        <v>2310</v>
      </c>
      <c r="B34" s="190" t="s">
        <v>16</v>
      </c>
      <c r="C34" s="188"/>
      <c r="D34" s="117">
        <v>38500</v>
      </c>
      <c r="E34" s="117">
        <v>38500</v>
      </c>
      <c r="F34" s="72">
        <v>37903.51</v>
      </c>
      <c r="G34" s="117">
        <f>(F34/E34*100)</f>
        <v>98.45067532467533</v>
      </c>
      <c r="H34" s="54"/>
    </row>
    <row r="35" spans="1:8" ht="12.75">
      <c r="A35" s="191"/>
      <c r="B35" s="193" t="s">
        <v>37</v>
      </c>
      <c r="C35" s="101"/>
      <c r="D35" s="101"/>
      <c r="E35" s="31"/>
      <c r="F35" s="31"/>
      <c r="G35" s="116"/>
      <c r="H35" s="54"/>
    </row>
    <row r="36" spans="1:8" ht="12.75">
      <c r="A36" s="60">
        <v>6298</v>
      </c>
      <c r="B36" s="60" t="s">
        <v>148</v>
      </c>
      <c r="C36" s="118">
        <v>1066978</v>
      </c>
      <c r="D36" s="118">
        <v>-1066978</v>
      </c>
      <c r="E36" s="118">
        <v>0</v>
      </c>
      <c r="F36" s="118">
        <v>0</v>
      </c>
      <c r="G36" s="176">
        <v>0</v>
      </c>
      <c r="H36" s="54"/>
    </row>
    <row r="37" spans="1:7" ht="12.75">
      <c r="A37" s="194"/>
      <c r="B37" s="194" t="s">
        <v>149</v>
      </c>
      <c r="C37" s="116"/>
      <c r="D37" s="116"/>
      <c r="E37" s="116"/>
      <c r="F37" s="116"/>
      <c r="G37" s="101"/>
    </row>
    <row r="38" spans="1:7" ht="12.75">
      <c r="A38" s="195">
        <v>6439</v>
      </c>
      <c r="B38" s="195" t="s">
        <v>16</v>
      </c>
      <c r="C38" s="117">
        <v>213228</v>
      </c>
      <c r="D38" s="117">
        <v>-213228</v>
      </c>
      <c r="E38" s="117">
        <v>0</v>
      </c>
      <c r="F38" s="117">
        <v>0</v>
      </c>
      <c r="G38" s="47">
        <v>0</v>
      </c>
    </row>
    <row r="39" spans="1:7" ht="12.75">
      <c r="A39" s="60"/>
      <c r="B39" s="60" t="s">
        <v>150</v>
      </c>
      <c r="C39" s="118"/>
      <c r="D39" s="118"/>
      <c r="E39" s="118"/>
      <c r="F39" s="118"/>
      <c r="G39" s="7"/>
    </row>
    <row r="40" spans="1:7" ht="12.75">
      <c r="A40" s="194"/>
      <c r="B40" s="194" t="s">
        <v>151</v>
      </c>
      <c r="C40" s="116"/>
      <c r="D40" s="116"/>
      <c r="E40" s="116"/>
      <c r="F40" s="116"/>
      <c r="G40" s="101"/>
    </row>
    <row r="41" spans="1:7" ht="12.75">
      <c r="A41" s="195">
        <v>6619</v>
      </c>
      <c r="B41" s="195" t="s">
        <v>152</v>
      </c>
      <c r="C41" s="117">
        <v>100000</v>
      </c>
      <c r="D41" s="117">
        <v>-100000</v>
      </c>
      <c r="E41" s="117">
        <v>0</v>
      </c>
      <c r="F41" s="117">
        <v>0</v>
      </c>
      <c r="G41" s="47">
        <v>0</v>
      </c>
    </row>
    <row r="42" spans="1:7" ht="12.75">
      <c r="A42" s="60"/>
      <c r="B42" s="60" t="s">
        <v>153</v>
      </c>
      <c r="C42" s="118"/>
      <c r="D42" s="118"/>
      <c r="E42" s="118"/>
      <c r="F42" s="118"/>
      <c r="G42" s="7"/>
    </row>
    <row r="43" spans="1:7" ht="12.75">
      <c r="A43" s="194"/>
      <c r="B43" s="194" t="s">
        <v>154</v>
      </c>
      <c r="C43" s="116"/>
      <c r="D43" s="116"/>
      <c r="E43" s="116"/>
      <c r="F43" s="116"/>
      <c r="G43" s="101"/>
    </row>
    <row r="44" spans="1:7" ht="12.75">
      <c r="A44" s="195">
        <v>6610</v>
      </c>
      <c r="B44" s="195" t="s">
        <v>152</v>
      </c>
      <c r="C44" s="117">
        <v>106666</v>
      </c>
      <c r="D44" s="117">
        <v>171282</v>
      </c>
      <c r="E44" s="117">
        <v>277948</v>
      </c>
      <c r="F44" s="117">
        <v>271063.1</v>
      </c>
      <c r="G44" s="47">
        <f>(F44/E44*100)</f>
        <v>97.52295393382934</v>
      </c>
    </row>
    <row r="45" spans="1:7" ht="12.75">
      <c r="A45" s="60"/>
      <c r="B45" s="60" t="s">
        <v>153</v>
      </c>
      <c r="C45" s="118"/>
      <c r="D45" s="118"/>
      <c r="E45" s="118"/>
      <c r="F45" s="118"/>
      <c r="G45" s="7"/>
    </row>
    <row r="46" spans="1:7" ht="12.75">
      <c r="A46" s="194"/>
      <c r="B46" s="194" t="s">
        <v>154</v>
      </c>
      <c r="C46" s="116"/>
      <c r="D46" s="116"/>
      <c r="E46" s="116"/>
      <c r="F46" s="116"/>
      <c r="G46" s="101"/>
    </row>
    <row r="47" spans="1:7" ht="12.75">
      <c r="A47" s="60">
        <v>6620</v>
      </c>
      <c r="B47" s="60" t="s">
        <v>155</v>
      </c>
      <c r="C47" s="118">
        <v>16667</v>
      </c>
      <c r="D47" s="118"/>
      <c r="E47" s="118">
        <v>16667</v>
      </c>
      <c r="F47" s="118">
        <v>9781.1</v>
      </c>
      <c r="G47" s="47">
        <f>(F47/E47*100)</f>
        <v>58.68542629147417</v>
      </c>
    </row>
    <row r="48" spans="1:7" ht="12.75">
      <c r="A48" s="60"/>
      <c r="B48" s="60" t="s">
        <v>156</v>
      </c>
      <c r="C48" s="118"/>
      <c r="D48" s="118"/>
      <c r="E48" s="118"/>
      <c r="F48" s="118"/>
      <c r="G48" s="7"/>
    </row>
    <row r="49" spans="1:7" ht="12.75">
      <c r="A49" s="60"/>
      <c r="B49" s="60" t="s">
        <v>157</v>
      </c>
      <c r="C49" s="22"/>
      <c r="D49" s="22"/>
      <c r="E49" s="22"/>
      <c r="F49" s="22"/>
      <c r="G49" s="101"/>
    </row>
    <row r="50" spans="1:7" ht="12.75">
      <c r="A50" s="21" t="s">
        <v>120</v>
      </c>
      <c r="B50" s="16" t="s">
        <v>31</v>
      </c>
      <c r="C50" s="16"/>
      <c r="D50" s="48">
        <v>0</v>
      </c>
      <c r="E50" s="48">
        <f>SUM(C50,D50)</f>
        <v>0</v>
      </c>
      <c r="F50" s="16">
        <v>17.68</v>
      </c>
      <c r="G50" s="50">
        <v>0</v>
      </c>
    </row>
    <row r="51" spans="1:7" ht="13.5" thickBot="1">
      <c r="A51" s="28" t="s">
        <v>128</v>
      </c>
      <c r="B51" s="55" t="s">
        <v>144</v>
      </c>
      <c r="C51" s="19"/>
      <c r="D51" s="51">
        <v>637</v>
      </c>
      <c r="E51" s="119">
        <v>637</v>
      </c>
      <c r="F51" s="51">
        <v>637.6</v>
      </c>
      <c r="G51" s="47">
        <v>0</v>
      </c>
    </row>
    <row r="52" spans="1:7" ht="13.5" thickBot="1">
      <c r="A52" s="20"/>
      <c r="B52" s="20" t="s">
        <v>41</v>
      </c>
      <c r="C52" s="49">
        <f>SUM(C36:C51)</f>
        <v>1503539</v>
      </c>
      <c r="D52" s="49">
        <f>SUM(D33:D51)</f>
        <v>-1111954</v>
      </c>
      <c r="E52" s="49">
        <f>SUM(E33:E51)</f>
        <v>391585</v>
      </c>
      <c r="F52" s="49">
        <f>SUM(F33:F51)</f>
        <v>378597.7899999999</v>
      </c>
      <c r="G52" s="46">
        <f>(F52/E52*100)</f>
        <v>96.68342505458583</v>
      </c>
    </row>
    <row r="53" spans="1:7" ht="13.5" thickBot="1">
      <c r="A53" s="27">
        <v>700</v>
      </c>
      <c r="B53" s="39" t="s">
        <v>42</v>
      </c>
      <c r="C53" s="222"/>
      <c r="D53" s="223"/>
      <c r="E53" s="223"/>
      <c r="F53" s="223"/>
      <c r="G53" s="224"/>
    </row>
    <row r="54" spans="1:7" ht="14.25" thickBot="1" thickTop="1">
      <c r="A54" s="35">
        <v>70005</v>
      </c>
      <c r="B54" s="41" t="s">
        <v>43</v>
      </c>
      <c r="C54" s="219"/>
      <c r="D54" s="220"/>
      <c r="E54" s="220"/>
      <c r="F54" s="220"/>
      <c r="G54" s="221"/>
    </row>
    <row r="55" spans="1:7" ht="13.5" thickTop="1">
      <c r="A55" s="12">
        <v>2110</v>
      </c>
      <c r="B55" s="12" t="s">
        <v>16</v>
      </c>
      <c r="C55" s="12"/>
      <c r="D55" s="12"/>
      <c r="E55" s="12"/>
      <c r="F55" s="12"/>
      <c r="G55" s="12"/>
    </row>
    <row r="56" spans="1:7" ht="12.75">
      <c r="A56" s="12"/>
      <c r="B56" s="12" t="s">
        <v>17</v>
      </c>
      <c r="C56" s="47">
        <v>4000</v>
      </c>
      <c r="D56" s="47">
        <v>0</v>
      </c>
      <c r="E56" s="47">
        <f>SUM(C56:D56)</f>
        <v>4000</v>
      </c>
      <c r="F56" s="47">
        <v>4000</v>
      </c>
      <c r="G56" s="47">
        <f>(F56/E56*100)</f>
        <v>100</v>
      </c>
    </row>
    <row r="57" spans="1:7" ht="12.75">
      <c r="A57" s="12"/>
      <c r="B57" s="12" t="s">
        <v>29</v>
      </c>
      <c r="C57" s="47"/>
      <c r="D57" s="47"/>
      <c r="E57" s="47"/>
      <c r="F57" s="47"/>
      <c r="G57" s="12"/>
    </row>
    <row r="58" spans="1:7" ht="13.5" thickBot="1">
      <c r="A58" s="19"/>
      <c r="B58" s="19" t="s">
        <v>30</v>
      </c>
      <c r="C58" s="51"/>
      <c r="D58" s="51"/>
      <c r="E58" s="51"/>
      <c r="F58" s="51"/>
      <c r="G58" s="19"/>
    </row>
    <row r="59" spans="1:7" ht="13.5" thickBot="1">
      <c r="A59" s="20"/>
      <c r="B59" s="20" t="s">
        <v>44</v>
      </c>
      <c r="C59" s="49">
        <f>SUM(C56:C58)</f>
        <v>4000</v>
      </c>
      <c r="D59" s="46">
        <f>SUM(D56:D58)</f>
        <v>0</v>
      </c>
      <c r="E59" s="120">
        <f>SUM(E56)</f>
        <v>4000</v>
      </c>
      <c r="F59" s="49">
        <f>SUM(F56)</f>
        <v>4000</v>
      </c>
      <c r="G59" s="49">
        <f>(F59/E59*100)</f>
        <v>100</v>
      </c>
    </row>
    <row r="60" spans="1:7" ht="13.5" thickBot="1">
      <c r="A60" s="27">
        <v>710</v>
      </c>
      <c r="B60" s="39" t="s">
        <v>45</v>
      </c>
      <c r="C60" s="222"/>
      <c r="D60" s="223"/>
      <c r="E60" s="223"/>
      <c r="F60" s="223"/>
      <c r="G60" s="224"/>
    </row>
    <row r="61" spans="1:7" ht="14.25" thickBot="1" thickTop="1">
      <c r="A61" s="35">
        <v>71013</v>
      </c>
      <c r="B61" s="41" t="s">
        <v>109</v>
      </c>
      <c r="C61" s="64"/>
      <c r="D61" s="65"/>
      <c r="E61" s="65"/>
      <c r="F61" s="65"/>
      <c r="G61" s="66"/>
    </row>
    <row r="62" spans="1:7" ht="13.5" thickTop="1">
      <c r="A62" s="12">
        <v>2110</v>
      </c>
      <c r="B62" s="12" t="s">
        <v>16</v>
      </c>
      <c r="C62" s="115">
        <v>30000</v>
      </c>
      <c r="D62" s="121"/>
      <c r="E62" s="115">
        <v>30000</v>
      </c>
      <c r="F62" s="115">
        <v>30000</v>
      </c>
      <c r="G62" s="47">
        <f>(F62/E62*100)</f>
        <v>100</v>
      </c>
    </row>
    <row r="63" spans="1:7" ht="12.75">
      <c r="A63" s="12"/>
      <c r="B63" s="12" t="s">
        <v>17</v>
      </c>
      <c r="C63" s="7"/>
      <c r="D63" s="7"/>
      <c r="E63" s="7"/>
      <c r="F63" s="7"/>
      <c r="G63" s="7"/>
    </row>
    <row r="64" spans="1:7" ht="12.75">
      <c r="A64" s="12"/>
      <c r="B64" s="12" t="s">
        <v>29</v>
      </c>
      <c r="C64" s="7"/>
      <c r="D64" s="7"/>
      <c r="E64" s="7"/>
      <c r="F64" s="7"/>
      <c r="G64" s="7"/>
    </row>
    <row r="65" spans="1:7" ht="13.5" thickBot="1">
      <c r="A65" s="19"/>
      <c r="B65" s="19" t="s">
        <v>30</v>
      </c>
      <c r="C65" s="90"/>
      <c r="D65" s="90"/>
      <c r="E65" s="90"/>
      <c r="F65" s="90"/>
      <c r="G65" s="90"/>
    </row>
    <row r="66" spans="1:7" ht="14.25" thickBot="1" thickTop="1">
      <c r="A66" s="35">
        <v>71014</v>
      </c>
      <c r="B66" s="41" t="s">
        <v>46</v>
      </c>
      <c r="C66" s="213"/>
      <c r="D66" s="214"/>
      <c r="E66" s="214"/>
      <c r="F66" s="214"/>
      <c r="G66" s="215"/>
    </row>
    <row r="67" spans="1:7" ht="13.5" thickTop="1">
      <c r="A67" s="12">
        <v>2110</v>
      </c>
      <c r="B67" s="12" t="s">
        <v>16</v>
      </c>
      <c r="C67" s="12"/>
      <c r="D67" s="12"/>
      <c r="E67" s="12"/>
      <c r="F67" s="12"/>
      <c r="G67" s="12"/>
    </row>
    <row r="68" spans="1:7" ht="12.75">
      <c r="A68" s="12"/>
      <c r="B68" s="12" t="s">
        <v>17</v>
      </c>
      <c r="C68" s="47">
        <v>2000</v>
      </c>
      <c r="D68" s="47">
        <v>1800</v>
      </c>
      <c r="E68" s="47">
        <v>3800</v>
      </c>
      <c r="F68" s="47">
        <v>3800</v>
      </c>
      <c r="G68" s="47">
        <f>(F68/E68*100)</f>
        <v>100</v>
      </c>
    </row>
    <row r="69" spans="1:7" ht="12.75">
      <c r="A69" s="12"/>
      <c r="B69" s="12" t="s">
        <v>29</v>
      </c>
      <c r="C69" s="12"/>
      <c r="D69" s="12"/>
      <c r="E69" s="12"/>
      <c r="F69" s="12"/>
      <c r="G69" s="12"/>
    </row>
    <row r="70" spans="1:7" ht="13.5" thickBot="1">
      <c r="A70" s="12"/>
      <c r="B70" s="12" t="s">
        <v>30</v>
      </c>
      <c r="C70" s="12"/>
      <c r="D70" s="12"/>
      <c r="E70" s="12"/>
      <c r="F70" s="12"/>
      <c r="G70" s="12"/>
    </row>
    <row r="71" spans="1:7" ht="14.25" thickBot="1" thickTop="1">
      <c r="A71" s="35">
        <v>71015</v>
      </c>
      <c r="B71" s="41" t="s">
        <v>47</v>
      </c>
      <c r="C71" s="213"/>
      <c r="D71" s="214"/>
      <c r="E71" s="214"/>
      <c r="F71" s="214"/>
      <c r="G71" s="215"/>
    </row>
    <row r="72" spans="1:7" ht="14.25" thickBot="1" thickTop="1">
      <c r="A72" s="177" t="s">
        <v>120</v>
      </c>
      <c r="B72" s="94" t="s">
        <v>31</v>
      </c>
      <c r="C72" s="94"/>
      <c r="D72" s="94"/>
      <c r="E72" s="94">
        <f>SUM(C72,D72)</f>
        <v>0</v>
      </c>
      <c r="F72" s="94">
        <v>1.7</v>
      </c>
      <c r="G72" s="94">
        <v>0</v>
      </c>
    </row>
    <row r="73" spans="1:7" ht="12.75">
      <c r="A73" s="12">
        <v>2110</v>
      </c>
      <c r="B73" s="12" t="s">
        <v>16</v>
      </c>
      <c r="C73" s="12"/>
      <c r="D73" s="12"/>
      <c r="E73" s="12"/>
      <c r="F73" s="12"/>
      <c r="G73" s="12"/>
    </row>
    <row r="74" spans="1:7" ht="12.75">
      <c r="A74" s="12"/>
      <c r="B74" s="12" t="s">
        <v>17</v>
      </c>
      <c r="C74" s="47">
        <v>181547</v>
      </c>
      <c r="D74" s="47">
        <v>24731</v>
      </c>
      <c r="E74" s="47">
        <v>206278</v>
      </c>
      <c r="F74" s="47">
        <v>206273.81</v>
      </c>
      <c r="G74" s="47">
        <f>(F74/E74*100)</f>
        <v>99.99796876060462</v>
      </c>
    </row>
    <row r="75" spans="1:7" ht="12.75">
      <c r="A75" s="12"/>
      <c r="B75" s="12" t="s">
        <v>29</v>
      </c>
      <c r="C75" s="12"/>
      <c r="D75" s="12"/>
      <c r="E75" s="12"/>
      <c r="F75" s="12"/>
      <c r="G75" s="12"/>
    </row>
    <row r="76" spans="1:7" ht="13.5" thickBot="1">
      <c r="A76" s="12"/>
      <c r="B76" s="12" t="s">
        <v>30</v>
      </c>
      <c r="C76" s="12"/>
      <c r="D76" s="12"/>
      <c r="E76" s="12"/>
      <c r="F76" s="12"/>
      <c r="G76" s="12"/>
    </row>
    <row r="77" spans="1:7" ht="13.5" thickBot="1">
      <c r="A77" s="13"/>
      <c r="B77" s="13" t="s">
        <v>48</v>
      </c>
      <c r="C77" s="46">
        <f>SUM(C62,C68,C72,C74)</f>
        <v>213547</v>
      </c>
      <c r="D77" s="46">
        <f>SUM(D62,D68,D72,D74)</f>
        <v>26531</v>
      </c>
      <c r="E77" s="46">
        <f>SUM(E62,E68,E72,E74)</f>
        <v>240078</v>
      </c>
      <c r="F77" s="46">
        <f>SUM(F62,F68,F72,F74)</f>
        <v>240075.51</v>
      </c>
      <c r="G77" s="46">
        <f>(F77/E77*100)</f>
        <v>99.99896283707795</v>
      </c>
    </row>
    <row r="78" spans="1:7" ht="13.5" thickBot="1">
      <c r="A78" s="27">
        <v>750</v>
      </c>
      <c r="B78" s="39" t="s">
        <v>49</v>
      </c>
      <c r="C78" s="222"/>
      <c r="D78" s="223"/>
      <c r="E78" s="223"/>
      <c r="F78" s="223"/>
      <c r="G78" s="224"/>
    </row>
    <row r="79" spans="1:7" ht="14.25" thickBot="1" thickTop="1">
      <c r="A79" s="35">
        <v>75011</v>
      </c>
      <c r="B79" s="35" t="s">
        <v>50</v>
      </c>
      <c r="C79" s="219"/>
      <c r="D79" s="220"/>
      <c r="E79" s="220"/>
      <c r="F79" s="220"/>
      <c r="G79" s="221"/>
    </row>
    <row r="80" spans="1:7" ht="13.5" thickTop="1">
      <c r="A80" s="12">
        <v>2110</v>
      </c>
      <c r="B80" s="12" t="s">
        <v>16</v>
      </c>
      <c r="C80" s="12"/>
      <c r="D80" s="12"/>
      <c r="E80" s="12"/>
      <c r="F80" s="12"/>
      <c r="G80" s="12"/>
    </row>
    <row r="81" spans="1:7" ht="12.75">
      <c r="A81" s="12"/>
      <c r="B81" s="12" t="s">
        <v>17</v>
      </c>
      <c r="C81" s="47">
        <v>97866</v>
      </c>
      <c r="D81" s="47"/>
      <c r="E81" s="47">
        <f>SUM(C81:D81)</f>
        <v>97866</v>
      </c>
      <c r="F81" s="47">
        <v>97866</v>
      </c>
      <c r="G81" s="47">
        <f>(F81/E81*100)</f>
        <v>100</v>
      </c>
    </row>
    <row r="82" spans="1:7" ht="12.75">
      <c r="A82" s="12"/>
      <c r="B82" s="12" t="s">
        <v>29</v>
      </c>
      <c r="C82" s="12"/>
      <c r="D82" s="12"/>
      <c r="E82" s="12"/>
      <c r="F82" s="12"/>
      <c r="G82" s="12"/>
    </row>
    <row r="83" spans="1:7" ht="13.5" thickBot="1">
      <c r="A83" s="12"/>
      <c r="B83" s="12" t="s">
        <v>30</v>
      </c>
      <c r="C83" s="12"/>
      <c r="D83" s="12"/>
      <c r="E83" s="12"/>
      <c r="F83" s="12"/>
      <c r="G83" s="12"/>
    </row>
    <row r="84" spans="1:7" ht="14.25" thickBot="1" thickTop="1">
      <c r="A84" s="35">
        <v>75020</v>
      </c>
      <c r="B84" s="35" t="s">
        <v>50</v>
      </c>
      <c r="C84" s="213"/>
      <c r="D84" s="214"/>
      <c r="E84" s="214"/>
      <c r="F84" s="214"/>
      <c r="G84" s="215"/>
    </row>
    <row r="85" spans="1:7" ht="13.5" thickTop="1">
      <c r="A85" s="31" t="s">
        <v>122</v>
      </c>
      <c r="B85" s="26" t="s">
        <v>51</v>
      </c>
      <c r="C85" s="50">
        <v>450000</v>
      </c>
      <c r="D85" s="50">
        <v>155051</v>
      </c>
      <c r="E85" s="50">
        <v>605051</v>
      </c>
      <c r="F85" s="50">
        <v>676995.5</v>
      </c>
      <c r="G85" s="50">
        <f>(F85/E85*100)</f>
        <v>111.8906505402024</v>
      </c>
    </row>
    <row r="86" spans="1:7" ht="12.75">
      <c r="A86" s="72" t="s">
        <v>123</v>
      </c>
      <c r="B86" s="73" t="s">
        <v>52</v>
      </c>
      <c r="C86" s="91"/>
      <c r="D86" s="91"/>
      <c r="E86" s="91"/>
      <c r="F86" s="91"/>
      <c r="G86" s="17"/>
    </row>
    <row r="87" spans="1:7" ht="12.75">
      <c r="A87" s="18"/>
      <c r="B87" s="26" t="s">
        <v>53</v>
      </c>
      <c r="C87" s="50">
        <v>1742</v>
      </c>
      <c r="D87" s="50"/>
      <c r="E87" s="50">
        <f>SUM(C87,D87)</f>
        <v>1742</v>
      </c>
      <c r="F87" s="50">
        <v>1741.8</v>
      </c>
      <c r="G87" s="50">
        <f>(F87/E87*100)</f>
        <v>99.98851894374282</v>
      </c>
    </row>
    <row r="88" spans="1:14" ht="12.75">
      <c r="A88" s="31" t="s">
        <v>162</v>
      </c>
      <c r="B88" s="26" t="s">
        <v>163</v>
      </c>
      <c r="C88" s="50"/>
      <c r="D88" s="50">
        <v>38</v>
      </c>
      <c r="E88" s="50">
        <v>38</v>
      </c>
      <c r="F88" s="50">
        <v>38.3</v>
      </c>
      <c r="G88" s="50">
        <f>(F88/E88*100)</f>
        <v>100.78947368421052</v>
      </c>
      <c r="H88" s="75"/>
      <c r="I88" s="75"/>
      <c r="J88" s="75"/>
      <c r="K88" s="75"/>
      <c r="L88" s="75"/>
      <c r="M88" s="75"/>
      <c r="N88" s="75"/>
    </row>
    <row r="89" spans="1:7" ht="12.75">
      <c r="A89" s="21" t="s">
        <v>160</v>
      </c>
      <c r="B89" s="24" t="s">
        <v>164</v>
      </c>
      <c r="C89" s="48"/>
      <c r="D89" s="48">
        <v>656</v>
      </c>
      <c r="E89" s="48">
        <v>656</v>
      </c>
      <c r="F89" s="48">
        <v>656.48</v>
      </c>
      <c r="G89" s="48">
        <f>(F89/E89*100)</f>
        <v>100.07317073170732</v>
      </c>
    </row>
    <row r="90" spans="1:7" ht="12.75">
      <c r="A90" s="22" t="s">
        <v>178</v>
      </c>
      <c r="B90" s="25" t="s">
        <v>182</v>
      </c>
      <c r="C90" s="47"/>
      <c r="D90" s="47">
        <v>6106</v>
      </c>
      <c r="E90" s="47">
        <v>6106</v>
      </c>
      <c r="F90" s="47">
        <v>7014.5</v>
      </c>
      <c r="G90" s="50">
        <f>(F90/E90*100)</f>
        <v>114.87880773010153</v>
      </c>
    </row>
    <row r="91" spans="1:7" ht="12.75">
      <c r="A91" s="22"/>
      <c r="B91" s="25" t="s">
        <v>183</v>
      </c>
      <c r="C91" s="47"/>
      <c r="D91" s="47"/>
      <c r="E91" s="47"/>
      <c r="F91" s="47"/>
      <c r="G91" s="50"/>
    </row>
    <row r="92" spans="1:7" ht="12.75">
      <c r="A92" s="21" t="s">
        <v>121</v>
      </c>
      <c r="B92" s="24" t="s">
        <v>54</v>
      </c>
      <c r="C92" s="48"/>
      <c r="D92" s="48">
        <v>2544</v>
      </c>
      <c r="E92" s="48">
        <v>2544</v>
      </c>
      <c r="F92" s="48">
        <v>4967.8</v>
      </c>
      <c r="G92" s="50">
        <f>(F92/E92*100)</f>
        <v>195.2751572327044</v>
      </c>
    </row>
    <row r="93" spans="1:7" ht="12.75">
      <c r="A93" s="72" t="s">
        <v>124</v>
      </c>
      <c r="B93" s="73" t="s">
        <v>55</v>
      </c>
      <c r="C93" s="91"/>
      <c r="D93" s="91"/>
      <c r="E93" s="91"/>
      <c r="F93" s="91"/>
      <c r="G93" s="17"/>
    </row>
    <row r="94" spans="1:7" ht="12.75">
      <c r="A94" s="12"/>
      <c r="B94" s="25" t="s">
        <v>56</v>
      </c>
      <c r="C94" s="47">
        <v>4504</v>
      </c>
      <c r="D94" s="47">
        <v>7617</v>
      </c>
      <c r="E94" s="47">
        <v>12121</v>
      </c>
      <c r="F94" s="12">
        <v>13147.19</v>
      </c>
      <c r="G94" s="47">
        <f>(F94/E94*100)</f>
        <v>108.46621565877403</v>
      </c>
    </row>
    <row r="95" spans="1:7" ht="12.75">
      <c r="A95" s="18"/>
      <c r="B95" s="26" t="s">
        <v>57</v>
      </c>
      <c r="C95" s="18"/>
      <c r="D95" s="18"/>
      <c r="E95" s="18"/>
      <c r="F95" s="18"/>
      <c r="G95" s="18"/>
    </row>
    <row r="96" spans="1:7" ht="12.75">
      <c r="A96" s="21" t="s">
        <v>125</v>
      </c>
      <c r="B96" s="24" t="s">
        <v>105</v>
      </c>
      <c r="C96" s="16"/>
      <c r="D96" s="48">
        <v>1526</v>
      </c>
      <c r="E96" s="48">
        <v>1526</v>
      </c>
      <c r="F96" s="16">
        <v>1608</v>
      </c>
      <c r="G96" s="48">
        <f aca="true" t="shared" si="0" ref="G96:G101">(F96/E96*100)</f>
        <v>105.3735255570118</v>
      </c>
    </row>
    <row r="97" spans="1:7" ht="12.75">
      <c r="A97" s="21" t="s">
        <v>126</v>
      </c>
      <c r="B97" s="24" t="s">
        <v>58</v>
      </c>
      <c r="C97" s="16">
        <v>0</v>
      </c>
      <c r="D97" s="48">
        <v>0</v>
      </c>
      <c r="E97" s="16">
        <f>SUM(C97:D97)</f>
        <v>0</v>
      </c>
      <c r="F97" s="16">
        <v>0</v>
      </c>
      <c r="G97" s="48"/>
    </row>
    <row r="98" spans="1:7" ht="12.75">
      <c r="A98" s="22" t="s">
        <v>138</v>
      </c>
      <c r="B98" s="25" t="s">
        <v>139</v>
      </c>
      <c r="C98" s="47">
        <v>50000</v>
      </c>
      <c r="D98" s="47">
        <v>0</v>
      </c>
      <c r="E98" s="47">
        <v>50000</v>
      </c>
      <c r="F98" s="47">
        <v>15041.2</v>
      </c>
      <c r="G98" s="50">
        <f t="shared" si="0"/>
        <v>30.082400000000003</v>
      </c>
    </row>
    <row r="99" spans="1:7" ht="12.75">
      <c r="A99" s="21" t="s">
        <v>127</v>
      </c>
      <c r="B99" s="24" t="s">
        <v>59</v>
      </c>
      <c r="C99" s="16"/>
      <c r="D99" s="16">
        <v>752</v>
      </c>
      <c r="E99" s="16">
        <v>752</v>
      </c>
      <c r="F99" s="16">
        <v>812.55</v>
      </c>
      <c r="G99" s="50"/>
    </row>
    <row r="100" spans="1:7" ht="12.75">
      <c r="A100" s="74" t="s">
        <v>120</v>
      </c>
      <c r="B100" s="24" t="s">
        <v>31</v>
      </c>
      <c r="C100" s="16"/>
      <c r="D100" s="48">
        <v>39090</v>
      </c>
      <c r="E100" s="48">
        <v>39090</v>
      </c>
      <c r="F100" s="16">
        <v>42537.47</v>
      </c>
      <c r="G100" s="48">
        <f t="shared" si="0"/>
        <v>108.81931440266052</v>
      </c>
    </row>
    <row r="101" spans="1:7" ht="12.75">
      <c r="A101" s="21" t="s">
        <v>128</v>
      </c>
      <c r="B101" s="24" t="s">
        <v>60</v>
      </c>
      <c r="C101" s="16"/>
      <c r="D101" s="48">
        <v>85374</v>
      </c>
      <c r="E101" s="48">
        <v>85374</v>
      </c>
      <c r="F101" s="16">
        <v>97861.58</v>
      </c>
      <c r="G101" s="48">
        <f t="shared" si="0"/>
        <v>114.62691217466676</v>
      </c>
    </row>
    <row r="102" spans="1:7" ht="12.75">
      <c r="A102" s="22">
        <v>2310</v>
      </c>
      <c r="B102" s="149" t="s">
        <v>16</v>
      </c>
      <c r="C102" s="12"/>
      <c r="D102" s="47">
        <v>1120</v>
      </c>
      <c r="E102" s="47">
        <v>1120</v>
      </c>
      <c r="F102" s="12">
        <v>1120</v>
      </c>
      <c r="G102" s="47"/>
    </row>
    <row r="103" spans="1:7" ht="12.75">
      <c r="A103" s="31"/>
      <c r="B103" s="150" t="s">
        <v>37</v>
      </c>
      <c r="C103" s="18"/>
      <c r="D103" s="50"/>
      <c r="E103" s="50"/>
      <c r="F103" s="18"/>
      <c r="G103" s="50"/>
    </row>
    <row r="104" spans="1:7" ht="12.75">
      <c r="A104" s="12">
        <v>2330</v>
      </c>
      <c r="B104" s="25" t="s">
        <v>113</v>
      </c>
      <c r="C104" s="12">
        <v>0</v>
      </c>
      <c r="D104" s="47">
        <v>11125</v>
      </c>
      <c r="E104" s="47">
        <f>SUM(C104:D104)</f>
        <v>11125</v>
      </c>
      <c r="F104" s="47">
        <v>11125</v>
      </c>
      <c r="G104" s="47">
        <f>(F104/E104*100)</f>
        <v>100</v>
      </c>
    </row>
    <row r="105" spans="1:7" ht="12.75">
      <c r="A105" s="12"/>
      <c r="B105" s="25" t="s">
        <v>114</v>
      </c>
      <c r="C105" s="12"/>
      <c r="D105" s="12"/>
      <c r="E105" s="12"/>
      <c r="F105" s="12"/>
      <c r="G105" s="12"/>
    </row>
    <row r="106" spans="1:7" ht="12.75">
      <c r="A106" s="12"/>
      <c r="B106" s="25" t="s">
        <v>115</v>
      </c>
      <c r="C106" s="12"/>
      <c r="D106" s="12"/>
      <c r="E106" s="12"/>
      <c r="F106" s="12"/>
      <c r="G106" s="12"/>
    </row>
    <row r="107" spans="1:7" ht="13.5" thickBot="1">
      <c r="A107" s="19"/>
      <c r="B107" s="55" t="s">
        <v>116</v>
      </c>
      <c r="C107" s="19"/>
      <c r="D107" s="19"/>
      <c r="E107" s="19"/>
      <c r="F107" s="19"/>
      <c r="G107" s="19"/>
    </row>
    <row r="108" spans="1:7" ht="12.75">
      <c r="A108" s="12">
        <v>2360</v>
      </c>
      <c r="B108" s="25" t="s">
        <v>61</v>
      </c>
      <c r="C108" s="12"/>
      <c r="D108" s="12"/>
      <c r="E108" s="12"/>
      <c r="F108" s="12"/>
      <c r="G108" s="12"/>
    </row>
    <row r="109" spans="1:7" ht="12.75">
      <c r="A109" s="12"/>
      <c r="B109" s="25" t="s">
        <v>62</v>
      </c>
      <c r="C109" s="12"/>
      <c r="D109" s="12">
        <v>35227</v>
      </c>
      <c r="E109" s="12">
        <v>35227</v>
      </c>
      <c r="F109" s="12">
        <v>37453.6</v>
      </c>
      <c r="G109" s="47">
        <f>(F109/E109*100)</f>
        <v>106.32071990234763</v>
      </c>
    </row>
    <row r="110" spans="1:7" ht="12.75">
      <c r="A110" s="12"/>
      <c r="B110" s="25" t="s">
        <v>63</v>
      </c>
      <c r="C110" s="12"/>
      <c r="D110" s="12"/>
      <c r="E110" s="12"/>
      <c r="F110" s="12"/>
      <c r="G110" s="12"/>
    </row>
    <row r="111" spans="1:7" ht="12.75">
      <c r="A111" s="18"/>
      <c r="B111" s="26" t="s">
        <v>161</v>
      </c>
      <c r="C111" s="18"/>
      <c r="D111" s="18"/>
      <c r="E111" s="18"/>
      <c r="F111" s="18"/>
      <c r="G111" s="18"/>
    </row>
    <row r="112" spans="1:7" ht="12.75">
      <c r="A112" s="12">
        <v>2690</v>
      </c>
      <c r="B112" s="25" t="s">
        <v>165</v>
      </c>
      <c r="C112" s="12"/>
      <c r="D112" s="12">
        <v>142900</v>
      </c>
      <c r="E112" s="12">
        <v>142900</v>
      </c>
      <c r="F112" s="12">
        <v>142900</v>
      </c>
      <c r="G112" s="91">
        <f>(F112/E112*100)</f>
        <v>100</v>
      </c>
    </row>
    <row r="113" spans="1:7" ht="12.75">
      <c r="A113" s="12"/>
      <c r="B113" s="25" t="s">
        <v>166</v>
      </c>
      <c r="C113" s="12"/>
      <c r="D113" s="12"/>
      <c r="E113" s="12"/>
      <c r="F113" s="12"/>
      <c r="G113" s="12"/>
    </row>
    <row r="114" spans="1:7" ht="13.5" thickBot="1">
      <c r="A114" s="12"/>
      <c r="B114" s="25" t="s">
        <v>167</v>
      </c>
      <c r="C114" s="12"/>
      <c r="D114" s="12"/>
      <c r="E114" s="12"/>
      <c r="F114" s="12"/>
      <c r="G114" s="12"/>
    </row>
    <row r="115" spans="1:7" ht="14.25" thickBot="1" thickTop="1">
      <c r="A115" s="93">
        <v>75045</v>
      </c>
      <c r="B115" s="93" t="s">
        <v>65</v>
      </c>
      <c r="C115" s="240"/>
      <c r="D115" s="241"/>
      <c r="E115" s="241"/>
      <c r="F115" s="241"/>
      <c r="G115" s="242"/>
    </row>
    <row r="116" spans="1:7" ht="12.75">
      <c r="A116" s="98">
        <v>2110</v>
      </c>
      <c r="B116" s="98" t="s">
        <v>16</v>
      </c>
      <c r="C116" s="98"/>
      <c r="D116" s="98"/>
      <c r="E116" s="98"/>
      <c r="F116" s="98"/>
      <c r="G116" s="98"/>
    </row>
    <row r="117" spans="1:7" ht="12.75">
      <c r="A117" s="12"/>
      <c r="B117" s="12" t="s">
        <v>17</v>
      </c>
      <c r="C117" s="47">
        <v>12000</v>
      </c>
      <c r="D117" s="47"/>
      <c r="E117" s="47">
        <f>SUM(C117:D117)</f>
        <v>12000</v>
      </c>
      <c r="F117" s="47">
        <v>11999.1</v>
      </c>
      <c r="G117" s="47">
        <f>(F117/E117*100)</f>
        <v>99.9925</v>
      </c>
    </row>
    <row r="118" spans="1:7" ht="12.75">
      <c r="A118" s="12"/>
      <c r="B118" s="12" t="s">
        <v>29</v>
      </c>
      <c r="C118" s="12"/>
      <c r="D118" s="12"/>
      <c r="E118" s="12"/>
      <c r="F118" s="12"/>
      <c r="G118" s="12"/>
    </row>
    <row r="119" spans="1:7" ht="13.5" thickBot="1">
      <c r="A119" s="19"/>
      <c r="B119" s="19" t="s">
        <v>30</v>
      </c>
      <c r="C119" s="19"/>
      <c r="D119" s="19"/>
      <c r="E119" s="19"/>
      <c r="F119" s="19"/>
      <c r="G119" s="19"/>
    </row>
    <row r="120" spans="1:7" ht="15.75" customHeight="1" thickBot="1">
      <c r="A120" s="20"/>
      <c r="B120" s="20" t="s">
        <v>66</v>
      </c>
      <c r="C120" s="49">
        <f>SUM(C81,C85,C87,C88,C89,C92,C94,C96,C97,C98,C99,C100,C101,C104,C109,C112,C117)</f>
        <v>616112</v>
      </c>
      <c r="D120" s="49">
        <f>SUM(D81,D85,D87,D88,D89,D90,D92,D94,D96,D97,D98,D99,D100,D101,D102,D104,D109,D112,D117)</f>
        <v>489126</v>
      </c>
      <c r="E120" s="49">
        <f>SUM(E81,E85,E87,E88,E89,E90,E92,E94,E96,E97,E98,E99,E100,E101,E102,E104,E109,E112,E117)</f>
        <v>1105238</v>
      </c>
      <c r="F120" s="49">
        <f>SUM(F81,F85,F87,F88,F89,F90,F92,F94,F96,F97,F98,F99,F100,F101,F102,F104,F109,F112,F117)</f>
        <v>1164886.07</v>
      </c>
      <c r="G120" s="49">
        <f>(F120/E120*100)</f>
        <v>105.39685298551082</v>
      </c>
    </row>
    <row r="121" spans="1:7" ht="15.75" customHeight="1" thickBot="1">
      <c r="A121" s="139">
        <v>751</v>
      </c>
      <c r="B121" s="138" t="s">
        <v>179</v>
      </c>
      <c r="C121" s="209"/>
      <c r="D121" s="210"/>
      <c r="E121" s="210"/>
      <c r="F121" s="210"/>
      <c r="G121" s="211"/>
    </row>
    <row r="122" spans="1:7" ht="15.75" customHeight="1" thickBot="1" thickTop="1">
      <c r="A122" s="140">
        <v>75109</v>
      </c>
      <c r="B122" s="141" t="s">
        <v>180</v>
      </c>
      <c r="C122" s="192"/>
      <c r="D122" s="238"/>
      <c r="E122" s="238"/>
      <c r="F122" s="238"/>
      <c r="G122" s="239"/>
    </row>
    <row r="123" spans="1:7" ht="13.5" thickTop="1">
      <c r="A123" s="98">
        <v>2110</v>
      </c>
      <c r="B123" s="98" t="s">
        <v>16</v>
      </c>
      <c r="C123" s="98"/>
      <c r="D123" s="98"/>
      <c r="E123" s="98"/>
      <c r="F123" s="98"/>
      <c r="G123" s="98"/>
    </row>
    <row r="124" spans="1:7" ht="12.75">
      <c r="A124" s="12"/>
      <c r="B124" s="12" t="s">
        <v>29</v>
      </c>
      <c r="C124" s="12"/>
      <c r="D124" s="12"/>
      <c r="E124" s="12"/>
      <c r="F124" s="12"/>
      <c r="G124" s="12"/>
    </row>
    <row r="125" spans="1:7" ht="12.75">
      <c r="A125" s="12"/>
      <c r="B125" s="12" t="s">
        <v>17</v>
      </c>
      <c r="C125" s="47">
        <v>12000</v>
      </c>
      <c r="D125" s="47">
        <v>890</v>
      </c>
      <c r="E125" s="47">
        <v>12890</v>
      </c>
      <c r="F125" s="47">
        <v>12879.75</v>
      </c>
      <c r="G125" s="47">
        <f>(F125/E125*100)</f>
        <v>99.92048099301785</v>
      </c>
    </row>
    <row r="126" spans="1:7" ht="13.5" thickBot="1">
      <c r="A126" s="19"/>
      <c r="B126" s="19" t="s">
        <v>30</v>
      </c>
      <c r="C126" s="19"/>
      <c r="D126" s="19"/>
      <c r="E126" s="19"/>
      <c r="F126" s="19"/>
      <c r="G126" s="19"/>
    </row>
    <row r="127" spans="1:7" ht="15.75" customHeight="1" thickBot="1">
      <c r="A127" s="20"/>
      <c r="B127" s="20" t="s">
        <v>181</v>
      </c>
      <c r="C127" s="49">
        <f>SUM(C88,C93,C95,C96,C97,C99,C101,C104,C105,C106,C107,C108,C109,C111,C116,C119,C124)</f>
        <v>0</v>
      </c>
      <c r="D127" s="49">
        <f>SUM(D125)</f>
        <v>890</v>
      </c>
      <c r="E127" s="49">
        <f>SUM(E125)</f>
        <v>12890</v>
      </c>
      <c r="F127" s="49">
        <f>SUM(F125)</f>
        <v>12879.75</v>
      </c>
      <c r="G127" s="49">
        <f>(F127/E127*100)</f>
        <v>99.92048099301785</v>
      </c>
    </row>
    <row r="128" spans="1:7" ht="12" customHeight="1">
      <c r="A128" s="109">
        <v>754</v>
      </c>
      <c r="B128" s="53" t="s">
        <v>67</v>
      </c>
      <c r="C128" s="225"/>
      <c r="D128" s="226"/>
      <c r="E128" s="226"/>
      <c r="F128" s="226"/>
      <c r="G128" s="227"/>
    </row>
    <row r="129" spans="1:7" ht="13.5" thickBot="1">
      <c r="A129" s="12"/>
      <c r="B129" s="42" t="s">
        <v>68</v>
      </c>
      <c r="C129" s="225"/>
      <c r="D129" s="226"/>
      <c r="E129" s="226"/>
      <c r="F129" s="226"/>
      <c r="G129" s="227"/>
    </row>
    <row r="130" spans="1:7" ht="14.25" thickBot="1" thickTop="1">
      <c r="A130" s="35">
        <v>75411</v>
      </c>
      <c r="B130" s="43" t="s">
        <v>102</v>
      </c>
      <c r="C130" s="219"/>
      <c r="D130" s="220"/>
      <c r="E130" s="220"/>
      <c r="F130" s="220"/>
      <c r="G130" s="221"/>
    </row>
    <row r="131" spans="1:7" ht="13.5" thickTop="1">
      <c r="A131" s="30" t="s">
        <v>120</v>
      </c>
      <c r="B131" s="29" t="s">
        <v>31</v>
      </c>
      <c r="C131" s="18"/>
      <c r="D131" s="18">
        <v>0</v>
      </c>
      <c r="E131" s="18">
        <f>SUM(C131,D131)</f>
        <v>0</v>
      </c>
      <c r="F131" s="18">
        <v>20.17</v>
      </c>
      <c r="G131" s="50">
        <v>0</v>
      </c>
    </row>
    <row r="132" spans="1:7" ht="12.75">
      <c r="A132" s="12">
        <v>2110</v>
      </c>
      <c r="B132" s="9" t="s">
        <v>16</v>
      </c>
      <c r="C132" s="12"/>
      <c r="D132" s="12"/>
      <c r="E132" s="12"/>
      <c r="F132" s="12"/>
      <c r="G132" s="12"/>
    </row>
    <row r="133" spans="1:7" ht="12.75">
      <c r="A133" s="12"/>
      <c r="B133" s="9" t="s">
        <v>17</v>
      </c>
      <c r="C133" s="47">
        <v>2267000</v>
      </c>
      <c r="D133" s="47">
        <v>-196200</v>
      </c>
      <c r="E133" s="47">
        <v>2070800</v>
      </c>
      <c r="F133" s="47">
        <v>2070800</v>
      </c>
      <c r="G133" s="47">
        <f>(F133/E133*100)</f>
        <v>100</v>
      </c>
    </row>
    <row r="134" spans="1:7" ht="12.75">
      <c r="A134" s="12"/>
      <c r="B134" s="9" t="s">
        <v>29</v>
      </c>
      <c r="C134" s="12"/>
      <c r="D134" s="12"/>
      <c r="E134" s="12"/>
      <c r="F134" s="12"/>
      <c r="G134" s="12"/>
    </row>
    <row r="135" spans="1:7" ht="12.75">
      <c r="A135" s="18"/>
      <c r="B135" s="75" t="s">
        <v>30</v>
      </c>
      <c r="C135" s="18"/>
      <c r="D135" s="18"/>
      <c r="E135" s="18"/>
      <c r="F135" s="18"/>
      <c r="G135" s="18"/>
    </row>
    <row r="136" spans="1:7" ht="12.75">
      <c r="A136" s="12">
        <v>2360</v>
      </c>
      <c r="B136" s="25" t="s">
        <v>61</v>
      </c>
      <c r="C136" s="17"/>
      <c r="D136" s="17"/>
      <c r="E136" s="17">
        <v>0</v>
      </c>
      <c r="F136" s="17">
        <v>218.82</v>
      </c>
      <c r="G136" s="47">
        <v>0</v>
      </c>
    </row>
    <row r="137" spans="1:7" ht="12.75">
      <c r="A137" s="12"/>
      <c r="B137" s="25" t="s">
        <v>62</v>
      </c>
      <c r="C137" s="12"/>
      <c r="D137" s="12"/>
      <c r="E137" s="12"/>
      <c r="F137" s="12"/>
      <c r="G137" s="12"/>
    </row>
    <row r="138" spans="1:7" ht="12.75">
      <c r="A138" s="12"/>
      <c r="B138" s="25" t="s">
        <v>63</v>
      </c>
      <c r="C138" s="12"/>
      <c r="D138" s="12"/>
      <c r="E138" s="12"/>
      <c r="F138" s="12"/>
      <c r="G138" s="12"/>
    </row>
    <row r="139" spans="1:7" ht="12.75">
      <c r="A139" s="18"/>
      <c r="B139" s="26" t="s">
        <v>64</v>
      </c>
      <c r="C139" s="18"/>
      <c r="D139" s="18"/>
      <c r="E139" s="18"/>
      <c r="F139" s="18"/>
      <c r="G139" s="18"/>
    </row>
    <row r="140" spans="1:7" ht="12.75">
      <c r="A140" s="12">
        <v>6410</v>
      </c>
      <c r="B140" s="25" t="s">
        <v>184</v>
      </c>
      <c r="C140" s="12"/>
      <c r="D140" s="47">
        <v>111200</v>
      </c>
      <c r="E140" s="12">
        <v>111200</v>
      </c>
      <c r="F140" s="12">
        <v>111190</v>
      </c>
      <c r="G140" s="12"/>
    </row>
    <row r="141" spans="1:7" ht="13.5" thickBot="1">
      <c r="A141" s="19"/>
      <c r="B141" s="55" t="s">
        <v>185</v>
      </c>
      <c r="C141" s="19"/>
      <c r="D141" s="19"/>
      <c r="E141" s="19"/>
      <c r="F141" s="19"/>
      <c r="G141" s="19"/>
    </row>
    <row r="142" spans="1:7" ht="13.5" thickBot="1">
      <c r="A142" s="20"/>
      <c r="B142" s="20" t="s">
        <v>69</v>
      </c>
      <c r="C142" s="49">
        <f>SUM(C131,C133,C136)</f>
        <v>2267000</v>
      </c>
      <c r="D142" s="49">
        <f>SUM(D131,D133,D136,D140)</f>
        <v>-85000</v>
      </c>
      <c r="E142" s="49">
        <f>SUM(E131,E133,E136,E140)</f>
        <v>2182000</v>
      </c>
      <c r="F142" s="49">
        <f>SUM(F131,F133,F136,F140)</f>
        <v>2182228.99</v>
      </c>
      <c r="G142" s="49">
        <f>(F142/E142*100)</f>
        <v>100.01049450045831</v>
      </c>
    </row>
    <row r="143" spans="1:7" ht="12.75">
      <c r="A143" s="27">
        <v>756</v>
      </c>
      <c r="B143" s="14" t="s">
        <v>70</v>
      </c>
      <c r="C143" s="222"/>
      <c r="D143" s="223"/>
      <c r="E143" s="223"/>
      <c r="F143" s="223"/>
      <c r="G143" s="224"/>
    </row>
    <row r="144" spans="1:7" ht="13.5" thickBot="1">
      <c r="A144" s="12"/>
      <c r="B144" s="33" t="s">
        <v>71</v>
      </c>
      <c r="C144" s="225"/>
      <c r="D144" s="226"/>
      <c r="E144" s="226"/>
      <c r="F144" s="226"/>
      <c r="G144" s="227"/>
    </row>
    <row r="145" spans="1:7" ht="13.5" thickTop="1">
      <c r="A145" s="44">
        <v>75622</v>
      </c>
      <c r="B145" s="36" t="s">
        <v>72</v>
      </c>
      <c r="C145" s="225"/>
      <c r="D145" s="226"/>
      <c r="E145" s="226"/>
      <c r="F145" s="226"/>
      <c r="G145" s="227"/>
    </row>
    <row r="146" spans="1:7" ht="13.5" thickBot="1">
      <c r="A146" s="38"/>
      <c r="B146" s="37" t="s">
        <v>73</v>
      </c>
      <c r="C146" s="219"/>
      <c r="D146" s="220"/>
      <c r="E146" s="220"/>
      <c r="F146" s="220"/>
      <c r="G146" s="221"/>
    </row>
    <row r="147" spans="1:7" ht="13.5" thickTop="1">
      <c r="A147" s="76" t="s">
        <v>110</v>
      </c>
      <c r="B147" s="77" t="s">
        <v>74</v>
      </c>
      <c r="C147" s="122">
        <v>1919103</v>
      </c>
      <c r="D147" s="122">
        <v>20839</v>
      </c>
      <c r="E147" s="122">
        <f>SUM(C147:D147)</f>
        <v>1939942</v>
      </c>
      <c r="F147" s="122">
        <v>2007609</v>
      </c>
      <c r="G147" s="57">
        <f>(F147/E147*100)</f>
        <v>103.48809397394353</v>
      </c>
    </row>
    <row r="148" spans="1:7" ht="13.5" thickBot="1">
      <c r="A148" s="28" t="s">
        <v>112</v>
      </c>
      <c r="B148" s="19" t="s">
        <v>111</v>
      </c>
      <c r="C148" s="51">
        <v>0</v>
      </c>
      <c r="D148" s="51">
        <v>33716</v>
      </c>
      <c r="E148" s="51">
        <v>33716</v>
      </c>
      <c r="F148" s="51">
        <v>37886.78</v>
      </c>
      <c r="G148" s="51">
        <f>(F148/E148*100)</f>
        <v>112.37032862735792</v>
      </c>
    </row>
    <row r="149" spans="1:7" ht="13.5" thickBot="1">
      <c r="A149" s="20"/>
      <c r="B149" s="20" t="s">
        <v>131</v>
      </c>
      <c r="C149" s="49">
        <f>SUM(C147:C148)</f>
        <v>1919103</v>
      </c>
      <c r="D149" s="49">
        <f>SUM(D147:D148)</f>
        <v>54555</v>
      </c>
      <c r="E149" s="49">
        <f>SUM(E147:E148)</f>
        <v>1973658</v>
      </c>
      <c r="F149" s="49">
        <f>SUM(F147:F148)</f>
        <v>2045495.78</v>
      </c>
      <c r="G149" s="49">
        <f>(F149/E149*100)</f>
        <v>103.63982919026498</v>
      </c>
    </row>
    <row r="150" spans="1:7" ht="13.5" thickBot="1">
      <c r="A150" s="27">
        <v>758</v>
      </c>
      <c r="B150" s="14" t="s">
        <v>75</v>
      </c>
      <c r="C150" s="228"/>
      <c r="D150" s="229"/>
      <c r="E150" s="229"/>
      <c r="F150" s="229"/>
      <c r="G150" s="230"/>
    </row>
    <row r="151" spans="1:7" ht="13.5" thickTop="1">
      <c r="A151" s="36">
        <v>75801</v>
      </c>
      <c r="B151" s="36" t="s">
        <v>76</v>
      </c>
      <c r="C151" s="231"/>
      <c r="D151" s="232"/>
      <c r="E151" s="232"/>
      <c r="F151" s="232"/>
      <c r="G151" s="233"/>
    </row>
    <row r="152" spans="1:7" ht="13.5" thickBot="1">
      <c r="A152" s="37"/>
      <c r="B152" s="37" t="s">
        <v>77</v>
      </c>
      <c r="C152" s="234"/>
      <c r="D152" s="235"/>
      <c r="E152" s="235"/>
      <c r="F152" s="235"/>
      <c r="G152" s="236"/>
    </row>
    <row r="153" spans="1:7" ht="14.25" thickBot="1" thickTop="1">
      <c r="A153" s="196">
        <v>2920</v>
      </c>
      <c r="B153" s="196" t="s">
        <v>78</v>
      </c>
      <c r="C153" s="197">
        <v>11926681</v>
      </c>
      <c r="D153" s="197">
        <v>515675</v>
      </c>
      <c r="E153" s="197">
        <v>12442356</v>
      </c>
      <c r="F153" s="173">
        <v>12442356</v>
      </c>
      <c r="G153" s="197">
        <f>(F153/E153*100)</f>
        <v>100</v>
      </c>
    </row>
    <row r="154" spans="1:7" ht="14.25" thickBot="1" thickTop="1">
      <c r="A154" s="15">
        <v>75802</v>
      </c>
      <c r="B154" s="37" t="s">
        <v>117</v>
      </c>
      <c r="C154" s="171"/>
      <c r="D154" s="172"/>
      <c r="E154" s="172"/>
      <c r="F154" s="172"/>
      <c r="G154" s="173"/>
    </row>
    <row r="155" spans="1:7" ht="14.25" thickBot="1" thickTop="1">
      <c r="A155" s="198">
        <v>2760</v>
      </c>
      <c r="B155" s="152" t="s">
        <v>186</v>
      </c>
      <c r="C155" s="154"/>
      <c r="D155" s="153">
        <v>86400</v>
      </c>
      <c r="E155" s="57">
        <v>86400</v>
      </c>
      <c r="F155" s="57">
        <v>86400</v>
      </c>
      <c r="G155" s="95">
        <f>(F155/E155*100)</f>
        <v>100</v>
      </c>
    </row>
    <row r="156" spans="1:7" ht="12.75">
      <c r="A156" s="150">
        <v>2780</v>
      </c>
      <c r="B156" s="151" t="s">
        <v>140</v>
      </c>
      <c r="C156" s="12"/>
      <c r="D156" s="12">
        <v>0</v>
      </c>
      <c r="E156" s="12">
        <f>SUM(C156:D156)</f>
        <v>0</v>
      </c>
      <c r="F156" s="155">
        <v>0</v>
      </c>
      <c r="G156" s="47"/>
    </row>
    <row r="157" spans="1:7" ht="13.5" thickBot="1">
      <c r="A157" s="60"/>
      <c r="B157" s="60" t="s">
        <v>141</v>
      </c>
      <c r="C157" s="38"/>
      <c r="D157" s="38"/>
      <c r="E157" s="38"/>
      <c r="F157" s="78"/>
      <c r="G157" s="99"/>
    </row>
    <row r="158" spans="1:7" ht="14.25" thickBot="1" thickTop="1">
      <c r="A158" s="35">
        <v>75803</v>
      </c>
      <c r="B158" s="35" t="s">
        <v>79</v>
      </c>
      <c r="C158" s="213"/>
      <c r="D158" s="214"/>
      <c r="E158" s="214"/>
      <c r="F158" s="214"/>
      <c r="G158" s="215"/>
    </row>
    <row r="159" spans="1:7" ht="14.25" thickBot="1" thickTop="1">
      <c r="A159" s="12">
        <v>2920</v>
      </c>
      <c r="B159" s="12" t="s">
        <v>78</v>
      </c>
      <c r="C159" s="47">
        <v>1828288</v>
      </c>
      <c r="D159" s="47"/>
      <c r="E159" s="47">
        <f>SUM(C159:D159)</f>
        <v>1828288</v>
      </c>
      <c r="F159" s="47">
        <v>1828288</v>
      </c>
      <c r="G159" s="47">
        <f>(F159/E159*100)</f>
        <v>100</v>
      </c>
    </row>
    <row r="160" spans="1:7" ht="13.5" thickTop="1">
      <c r="A160" s="36">
        <v>75832</v>
      </c>
      <c r="B160" s="36" t="s">
        <v>108</v>
      </c>
      <c r="C160" s="216"/>
      <c r="D160" s="217"/>
      <c r="E160" s="217"/>
      <c r="F160" s="217"/>
      <c r="G160" s="218"/>
    </row>
    <row r="161" spans="1:7" ht="13.5" thickBot="1">
      <c r="A161" s="37"/>
      <c r="B161" s="37" t="s">
        <v>80</v>
      </c>
      <c r="C161" s="219"/>
      <c r="D161" s="220"/>
      <c r="E161" s="220"/>
      <c r="F161" s="220"/>
      <c r="G161" s="221"/>
    </row>
    <row r="162" spans="1:7" ht="14.25" thickBot="1" thickTop="1">
      <c r="A162" s="19">
        <v>2920</v>
      </c>
      <c r="B162" s="19" t="s">
        <v>78</v>
      </c>
      <c r="C162" s="51">
        <v>1366927</v>
      </c>
      <c r="D162" s="19">
        <v>0</v>
      </c>
      <c r="E162" s="51">
        <f>SUM(C162:D162)</f>
        <v>1366927</v>
      </c>
      <c r="F162" s="51">
        <v>1366927</v>
      </c>
      <c r="G162" s="51">
        <f>(F162/E162*100)</f>
        <v>100</v>
      </c>
    </row>
    <row r="163" spans="1:7" ht="13.5" thickBot="1">
      <c r="A163" s="20"/>
      <c r="B163" s="20" t="s">
        <v>81</v>
      </c>
      <c r="C163" s="49">
        <f>SUM(C153,C156,C159,C162)</f>
        <v>15121896</v>
      </c>
      <c r="D163" s="49">
        <f>SUM(D153,D155,D156,D159,D162)</f>
        <v>602075</v>
      </c>
      <c r="E163" s="49">
        <f>SUM(E153,E156,E155,E159,E162)</f>
        <v>15723971</v>
      </c>
      <c r="F163" s="49">
        <f>SUM(F153,F155,F156,F159,F162)</f>
        <v>15723971</v>
      </c>
      <c r="G163" s="49">
        <f>(F163/E163*100)</f>
        <v>100</v>
      </c>
    </row>
    <row r="164" spans="1:7" ht="13.5" thickBot="1">
      <c r="A164" s="27">
        <v>801</v>
      </c>
      <c r="B164" s="14" t="s">
        <v>82</v>
      </c>
      <c r="C164" s="222"/>
      <c r="D164" s="223"/>
      <c r="E164" s="223"/>
      <c r="F164" s="223"/>
      <c r="G164" s="224"/>
    </row>
    <row r="165" spans="1:7" ht="14.25" hidden="1" thickBot="1" thickTop="1">
      <c r="A165" s="35">
        <v>80102</v>
      </c>
      <c r="B165" s="35" t="s">
        <v>83</v>
      </c>
      <c r="C165" s="219"/>
      <c r="D165" s="220"/>
      <c r="E165" s="220"/>
      <c r="F165" s="220"/>
      <c r="G165" s="221"/>
    </row>
    <row r="166" spans="1:7" ht="13.5" hidden="1" thickTop="1">
      <c r="A166" s="30" t="s">
        <v>120</v>
      </c>
      <c r="B166" s="26" t="s">
        <v>31</v>
      </c>
      <c r="C166" s="18"/>
      <c r="D166" s="18">
        <v>0</v>
      </c>
      <c r="E166" s="18">
        <f>SUM(C166,D166)</f>
        <v>0</v>
      </c>
      <c r="F166" s="18">
        <v>0</v>
      </c>
      <c r="G166" s="50">
        <v>0</v>
      </c>
    </row>
    <row r="167" spans="1:7" ht="13.5" hidden="1" thickBot="1">
      <c r="A167" s="22" t="s">
        <v>125</v>
      </c>
      <c r="B167" s="12" t="s">
        <v>85</v>
      </c>
      <c r="C167" s="12"/>
      <c r="D167" s="12">
        <v>0</v>
      </c>
      <c r="E167" s="12">
        <f>SUM(C167,D167)</f>
        <v>0</v>
      </c>
      <c r="F167" s="12">
        <v>0</v>
      </c>
      <c r="G167" s="47" t="e">
        <f>(F167/E167*100)</f>
        <v>#DIV/0!</v>
      </c>
    </row>
    <row r="168" spans="1:7" ht="14.25" thickBot="1" thickTop="1">
      <c r="A168" s="35">
        <v>80102</v>
      </c>
      <c r="B168" s="35" t="s">
        <v>83</v>
      </c>
      <c r="C168" s="213"/>
      <c r="D168" s="214"/>
      <c r="E168" s="214"/>
      <c r="F168" s="214"/>
      <c r="G168" s="215"/>
    </row>
    <row r="169" spans="1:7" ht="14.25" thickBot="1" thickTop="1">
      <c r="A169" s="21" t="s">
        <v>120</v>
      </c>
      <c r="B169" s="24" t="s">
        <v>31</v>
      </c>
      <c r="C169" s="16"/>
      <c r="D169" s="16"/>
      <c r="E169" s="16">
        <f>SUM(C169,D169)</f>
        <v>0</v>
      </c>
      <c r="F169" s="16">
        <v>10.21</v>
      </c>
      <c r="G169" s="48">
        <v>0</v>
      </c>
    </row>
    <row r="170" spans="1:7" ht="14.25" thickBot="1" thickTop="1">
      <c r="A170" s="35">
        <v>80120</v>
      </c>
      <c r="B170" s="35" t="s">
        <v>84</v>
      </c>
      <c r="C170" s="213"/>
      <c r="D170" s="214"/>
      <c r="E170" s="214"/>
      <c r="F170" s="214"/>
      <c r="G170" s="215"/>
    </row>
    <row r="171" spans="1:7" ht="13.5" thickTop="1">
      <c r="A171" s="100" t="s">
        <v>125</v>
      </c>
      <c r="B171" s="71" t="s">
        <v>85</v>
      </c>
      <c r="C171" s="57">
        <v>21900</v>
      </c>
      <c r="D171" s="57">
        <v>9486</v>
      </c>
      <c r="E171" s="57">
        <v>31386</v>
      </c>
      <c r="F171" s="122">
        <v>31386</v>
      </c>
      <c r="G171" s="57">
        <f>(F171/E171*100)</f>
        <v>100</v>
      </c>
    </row>
    <row r="172" spans="1:7" ht="12.75" hidden="1">
      <c r="A172" s="23" t="s">
        <v>127</v>
      </c>
      <c r="B172" s="25" t="s">
        <v>59</v>
      </c>
      <c r="C172" s="12"/>
      <c r="D172" s="12"/>
      <c r="E172" s="12"/>
      <c r="F172" s="12">
        <v>0</v>
      </c>
      <c r="G172" s="50">
        <v>0</v>
      </c>
    </row>
    <row r="173" spans="1:7" ht="12.75">
      <c r="A173" s="23" t="s">
        <v>127</v>
      </c>
      <c r="B173" s="25" t="s">
        <v>59</v>
      </c>
      <c r="C173" s="12"/>
      <c r="D173" s="12"/>
      <c r="E173" s="12">
        <v>0</v>
      </c>
      <c r="F173" s="12">
        <v>87.07</v>
      </c>
      <c r="G173" s="50"/>
    </row>
    <row r="174" spans="1:7" ht="13.5" thickBot="1">
      <c r="A174" s="21" t="s">
        <v>120</v>
      </c>
      <c r="B174" s="24" t="s">
        <v>31</v>
      </c>
      <c r="C174" s="16"/>
      <c r="D174" s="16"/>
      <c r="E174" s="16">
        <f>SUM(C174,D174)</f>
        <v>0</v>
      </c>
      <c r="F174" s="16">
        <v>8.82</v>
      </c>
      <c r="G174" s="48">
        <v>0</v>
      </c>
    </row>
    <row r="175" spans="1:7" ht="13.5" hidden="1" thickBot="1">
      <c r="A175" s="22" t="s">
        <v>128</v>
      </c>
      <c r="B175" s="25" t="s">
        <v>60</v>
      </c>
      <c r="C175" s="79"/>
      <c r="D175" s="79"/>
      <c r="E175" s="79">
        <f>SUM(C175:D175)</f>
        <v>0</v>
      </c>
      <c r="F175" s="80">
        <v>0</v>
      </c>
      <c r="G175" s="81">
        <v>0</v>
      </c>
    </row>
    <row r="176" spans="1:7" ht="14.25" thickBot="1" thickTop="1">
      <c r="A176" s="35">
        <v>80130</v>
      </c>
      <c r="B176" s="35" t="s">
        <v>86</v>
      </c>
      <c r="C176" s="213"/>
      <c r="D176" s="214"/>
      <c r="E176" s="214"/>
      <c r="F176" s="214"/>
      <c r="G176" s="215"/>
    </row>
    <row r="177" spans="1:7" ht="13.5" thickTop="1">
      <c r="A177" s="30" t="s">
        <v>121</v>
      </c>
      <c r="B177" s="26" t="s">
        <v>54</v>
      </c>
      <c r="C177" s="18"/>
      <c r="D177" s="18"/>
      <c r="E177" s="18">
        <f>SUM(C177,D177)</f>
        <v>0</v>
      </c>
      <c r="F177" s="18">
        <v>0</v>
      </c>
      <c r="G177" s="50">
        <v>0</v>
      </c>
    </row>
    <row r="178" spans="1:7" ht="12.75">
      <c r="A178" s="22" t="s">
        <v>124</v>
      </c>
      <c r="B178" s="25" t="s">
        <v>55</v>
      </c>
      <c r="C178" s="12"/>
      <c r="D178" s="12"/>
      <c r="E178" s="12"/>
      <c r="F178" s="12"/>
      <c r="G178" s="12"/>
    </row>
    <row r="179" spans="1:7" ht="12.75">
      <c r="A179" s="12"/>
      <c r="B179" s="25" t="s">
        <v>56</v>
      </c>
      <c r="C179" s="47">
        <v>84772</v>
      </c>
      <c r="D179" s="47">
        <v>9155</v>
      </c>
      <c r="E179" s="47">
        <v>93972</v>
      </c>
      <c r="F179" s="12">
        <v>96111.94</v>
      </c>
      <c r="G179" s="47">
        <f>(F179/E179*100)</f>
        <v>102.27721023283532</v>
      </c>
    </row>
    <row r="180" spans="1:7" ht="12.75">
      <c r="A180" s="18"/>
      <c r="B180" s="26" t="s">
        <v>57</v>
      </c>
      <c r="C180" s="50"/>
      <c r="D180" s="50"/>
      <c r="E180" s="50"/>
      <c r="F180" s="18"/>
      <c r="G180" s="18"/>
    </row>
    <row r="181" spans="1:7" ht="12.75">
      <c r="A181" s="21" t="s">
        <v>125</v>
      </c>
      <c r="B181" s="24" t="s">
        <v>85</v>
      </c>
      <c r="C181" s="48">
        <v>82500</v>
      </c>
      <c r="D181" s="48">
        <v>59236</v>
      </c>
      <c r="E181" s="48">
        <v>141736</v>
      </c>
      <c r="F181" s="16">
        <v>143361.16</v>
      </c>
      <c r="G181" s="48">
        <f>(F181/E181*100)</f>
        <v>101.1466105999887</v>
      </c>
    </row>
    <row r="182" spans="1:7" ht="12.75">
      <c r="A182" s="31" t="s">
        <v>126</v>
      </c>
      <c r="B182" s="25" t="s">
        <v>58</v>
      </c>
      <c r="C182" s="50">
        <v>300</v>
      </c>
      <c r="D182" s="50"/>
      <c r="E182" s="50">
        <f>SUM(C182:D182)</f>
        <v>300</v>
      </c>
      <c r="F182" s="50">
        <v>218.9</v>
      </c>
      <c r="G182" s="48">
        <f>(F182/E182*100)</f>
        <v>72.96666666666667</v>
      </c>
    </row>
    <row r="183" spans="1:7" ht="12.75">
      <c r="A183" s="21" t="s">
        <v>120</v>
      </c>
      <c r="B183" s="24" t="s">
        <v>31</v>
      </c>
      <c r="C183" s="48"/>
      <c r="D183" s="48"/>
      <c r="E183" s="48">
        <f>SUM(C183,D183)</f>
        <v>0</v>
      </c>
      <c r="F183" s="16">
        <v>117.89</v>
      </c>
      <c r="G183" s="48">
        <v>0</v>
      </c>
    </row>
    <row r="184" spans="1:7" ht="13.5" thickBot="1">
      <c r="A184" s="21" t="s">
        <v>128</v>
      </c>
      <c r="B184" s="24" t="s">
        <v>60</v>
      </c>
      <c r="C184" s="48">
        <v>24796</v>
      </c>
      <c r="D184" s="48">
        <v>10100</v>
      </c>
      <c r="E184" s="48">
        <v>34896</v>
      </c>
      <c r="F184" s="16">
        <v>39289.98</v>
      </c>
      <c r="G184" s="48">
        <f>(F184/E184*100)</f>
        <v>112.59164374140302</v>
      </c>
    </row>
    <row r="185" spans="1:7" ht="12.75" hidden="1">
      <c r="A185" s="16">
        <v>2380</v>
      </c>
      <c r="B185" s="24" t="s">
        <v>87</v>
      </c>
      <c r="C185" s="16">
        <v>0</v>
      </c>
      <c r="D185" s="16"/>
      <c r="E185" s="16">
        <f>SUM(C185,D185)</f>
        <v>0</v>
      </c>
      <c r="F185" s="16">
        <v>0</v>
      </c>
      <c r="G185" s="48">
        <v>0</v>
      </c>
    </row>
    <row r="186" spans="1:7" ht="14.25" thickBot="1" thickTop="1">
      <c r="A186" s="35">
        <v>80140</v>
      </c>
      <c r="B186" s="35" t="s">
        <v>106</v>
      </c>
      <c r="C186" s="213"/>
      <c r="D186" s="214"/>
      <c r="E186" s="214"/>
      <c r="F186" s="214"/>
      <c r="G186" s="215"/>
    </row>
    <row r="187" spans="1:7" ht="13.5" thickTop="1">
      <c r="A187" s="72" t="s">
        <v>124</v>
      </c>
      <c r="B187" s="73" t="s">
        <v>55</v>
      </c>
      <c r="C187" s="118">
        <v>70000</v>
      </c>
      <c r="D187" s="118">
        <v>21722</v>
      </c>
      <c r="E187" s="118">
        <v>91722</v>
      </c>
      <c r="F187" s="118">
        <v>97913.59</v>
      </c>
      <c r="G187" s="82">
        <f>(F187/E187*100)</f>
        <v>106.75038703909641</v>
      </c>
    </row>
    <row r="188" spans="1:7" ht="12.75">
      <c r="A188" s="12"/>
      <c r="B188" s="25" t="s">
        <v>56</v>
      </c>
      <c r="C188" s="123"/>
      <c r="D188" s="7"/>
      <c r="E188" s="7"/>
      <c r="F188" s="7"/>
      <c r="G188" s="7"/>
    </row>
    <row r="189" spans="1:7" ht="12.75">
      <c r="A189" s="18"/>
      <c r="B189" s="26" t="s">
        <v>57</v>
      </c>
      <c r="C189" s="124"/>
      <c r="D189" s="101"/>
      <c r="E189" s="101"/>
      <c r="F189" s="101"/>
      <c r="G189" s="101"/>
    </row>
    <row r="190" spans="1:7" ht="12.75">
      <c r="A190" s="31" t="s">
        <v>125</v>
      </c>
      <c r="B190" s="26" t="s">
        <v>85</v>
      </c>
      <c r="C190" s="50">
        <v>25000</v>
      </c>
      <c r="D190" s="50">
        <v>3545</v>
      </c>
      <c r="E190" s="50">
        <v>28545</v>
      </c>
      <c r="F190" s="125">
        <v>28545</v>
      </c>
      <c r="G190" s="50">
        <f>(F190/E190*100)</f>
        <v>100</v>
      </c>
    </row>
    <row r="191" spans="1:7" ht="13.5" thickBot="1">
      <c r="A191" s="21" t="s">
        <v>129</v>
      </c>
      <c r="B191" s="24" t="s">
        <v>31</v>
      </c>
      <c r="C191" s="16"/>
      <c r="D191" s="16"/>
      <c r="E191" s="16">
        <v>0</v>
      </c>
      <c r="F191" s="24">
        <v>8.01</v>
      </c>
      <c r="G191" s="50"/>
    </row>
    <row r="192" spans="1:7" ht="12.75" hidden="1">
      <c r="A192" s="22">
        <v>2380</v>
      </c>
      <c r="B192" s="25" t="s">
        <v>136</v>
      </c>
      <c r="C192" s="12">
        <v>0</v>
      </c>
      <c r="D192" s="12">
        <v>0</v>
      </c>
      <c r="E192" s="17">
        <v>0</v>
      </c>
      <c r="F192" s="73">
        <v>0</v>
      </c>
      <c r="G192" s="91" t="e">
        <f>(F192/E192*100)</f>
        <v>#DIV/0!</v>
      </c>
    </row>
    <row r="193" spans="1:7" ht="13.5" hidden="1" thickBot="1">
      <c r="A193" s="22"/>
      <c r="B193" s="25" t="s">
        <v>137</v>
      </c>
      <c r="C193" s="38"/>
      <c r="D193" s="38"/>
      <c r="E193" s="38"/>
      <c r="F193" s="78"/>
      <c r="G193" s="99"/>
    </row>
    <row r="194" spans="1:7" ht="14.25" thickBot="1" thickTop="1">
      <c r="A194" s="35">
        <v>80143</v>
      </c>
      <c r="B194" s="35" t="s">
        <v>88</v>
      </c>
      <c r="C194" s="213"/>
      <c r="D194" s="214"/>
      <c r="E194" s="214"/>
      <c r="F194" s="214"/>
      <c r="G194" s="215"/>
    </row>
    <row r="195" spans="1:7" ht="14.25" thickBot="1" thickTop="1">
      <c r="A195" s="22" t="s">
        <v>120</v>
      </c>
      <c r="B195" s="25" t="s">
        <v>31</v>
      </c>
      <c r="C195" s="12"/>
      <c r="D195" s="12"/>
      <c r="E195" s="12">
        <f>SUM(C195,D195)</f>
        <v>0</v>
      </c>
      <c r="F195" s="12">
        <v>1.91</v>
      </c>
      <c r="G195" s="12"/>
    </row>
    <row r="196" spans="1:7" ht="14.25" thickBot="1" thickTop="1">
      <c r="A196" s="35">
        <v>80195</v>
      </c>
      <c r="B196" s="35" t="s">
        <v>187</v>
      </c>
      <c r="C196" s="213"/>
      <c r="D196" s="214"/>
      <c r="E196" s="214"/>
      <c r="F196" s="214"/>
      <c r="G196" s="215"/>
    </row>
    <row r="197" spans="1:7" ht="13.5" thickTop="1">
      <c r="A197" s="60">
        <v>2130</v>
      </c>
      <c r="B197" s="60" t="s">
        <v>16</v>
      </c>
      <c r="C197" s="86"/>
      <c r="D197" s="115">
        <v>200</v>
      </c>
      <c r="E197" s="115">
        <v>200</v>
      </c>
      <c r="F197" s="115">
        <v>200</v>
      </c>
      <c r="G197" s="86"/>
    </row>
    <row r="198" spans="1:7" ht="13.5" thickBot="1">
      <c r="A198" s="60"/>
      <c r="B198" s="60" t="s">
        <v>188</v>
      </c>
      <c r="C198" s="199"/>
      <c r="D198" s="199"/>
      <c r="E198" s="200"/>
      <c r="F198" s="200"/>
      <c r="G198" s="199"/>
    </row>
    <row r="199" spans="1:7" ht="13.5" thickBot="1">
      <c r="A199" s="13"/>
      <c r="B199" s="13" t="s">
        <v>89</v>
      </c>
      <c r="C199" s="46">
        <f>SUM(C166,C167,C171,C172,C174,C175,C177,C179,C181,C182,C183,C184,C187,C190,C191,C192,C195)</f>
        <v>309268</v>
      </c>
      <c r="D199" s="46">
        <f>SUM(D171,D173,D174,D177,D179,D181,D182,D183,D184,D187,D190,D191,D195,D197)</f>
        <v>113444</v>
      </c>
      <c r="E199" s="46">
        <f>SUM(E169,E171,E172,E173,E177,E179,E181,E182,E183,E184,E187,E190,E191,E197,E195)</f>
        <v>422757</v>
      </c>
      <c r="F199" s="46">
        <f>SUM(F166,F167,F169,F171,F172,F173,F174,F175,F177,F179,F181,F182,F183,F184,F187,F190,F191,F197,F195)</f>
        <v>437260.48000000004</v>
      </c>
      <c r="G199" s="46">
        <f>(F199/E199*100)</f>
        <v>103.43068949774931</v>
      </c>
    </row>
    <row r="200" spans="1:7" ht="13.5" thickBot="1">
      <c r="A200" s="67">
        <v>803</v>
      </c>
      <c r="B200" s="67" t="s">
        <v>142</v>
      </c>
      <c r="C200" s="103"/>
      <c r="D200" s="104"/>
      <c r="E200" s="104"/>
      <c r="F200" s="104"/>
      <c r="G200" s="105"/>
    </row>
    <row r="201" spans="1:7" ht="14.25" thickBot="1" thickTop="1">
      <c r="A201" s="41">
        <v>80309</v>
      </c>
      <c r="B201" s="41" t="s">
        <v>143</v>
      </c>
      <c r="C201" s="83"/>
      <c r="D201" s="68"/>
      <c r="E201" s="68"/>
      <c r="F201" s="68"/>
      <c r="G201" s="69"/>
    </row>
    <row r="202" spans="1:7" ht="13.5" thickTop="1">
      <c r="A202" s="58">
        <v>2338</v>
      </c>
      <c r="B202" s="12" t="s">
        <v>113</v>
      </c>
      <c r="C202" s="126">
        <v>45339</v>
      </c>
      <c r="D202" s="126">
        <v>0</v>
      </c>
      <c r="E202" s="126">
        <v>45339</v>
      </c>
      <c r="F202" s="126">
        <v>44889</v>
      </c>
      <c r="G202" s="82">
        <f>(F202/E202*100)</f>
        <v>99.00747700655064</v>
      </c>
    </row>
    <row r="203" spans="1:7" ht="12.75">
      <c r="A203" s="33"/>
      <c r="B203" s="12" t="s">
        <v>158</v>
      </c>
      <c r="C203" s="106"/>
      <c r="D203" s="106"/>
      <c r="E203" s="106"/>
      <c r="F203" s="106"/>
      <c r="G203" s="106"/>
    </row>
    <row r="204" spans="1:7" ht="12.75">
      <c r="A204" s="102"/>
      <c r="B204" s="18" t="s">
        <v>159</v>
      </c>
      <c r="C204" s="107"/>
      <c r="D204" s="107"/>
      <c r="E204" s="107"/>
      <c r="F204" s="107"/>
      <c r="G204" s="107"/>
    </row>
    <row r="205" spans="1:7" ht="12.75">
      <c r="A205" s="92">
        <v>2339</v>
      </c>
      <c r="B205" s="12" t="s">
        <v>113</v>
      </c>
      <c r="C205" s="127">
        <v>15113</v>
      </c>
      <c r="D205" s="127">
        <v>0</v>
      </c>
      <c r="E205" s="127">
        <v>15113</v>
      </c>
      <c r="F205" s="106">
        <v>14962.99</v>
      </c>
      <c r="G205" s="47">
        <f>(F205/E205*100)</f>
        <v>99.00741083835108</v>
      </c>
    </row>
    <row r="206" spans="1:7" ht="12.75">
      <c r="A206" s="58"/>
      <c r="B206" s="12" t="s">
        <v>158</v>
      </c>
      <c r="C206" s="106"/>
      <c r="D206" s="106"/>
      <c r="E206" s="106"/>
      <c r="F206" s="106"/>
      <c r="G206" s="47"/>
    </row>
    <row r="207" spans="1:7" ht="12.75">
      <c r="A207" s="70"/>
      <c r="B207" s="18" t="s">
        <v>159</v>
      </c>
      <c r="C207" s="107"/>
      <c r="D207" s="107"/>
      <c r="E207" s="107"/>
      <c r="F207" s="107"/>
      <c r="G207" s="50"/>
    </row>
    <row r="208" spans="1:7" ht="12.75">
      <c r="A208" s="58">
        <v>2888</v>
      </c>
      <c r="B208" s="12" t="s">
        <v>189</v>
      </c>
      <c r="C208" s="106"/>
      <c r="D208" s="106">
        <v>150944</v>
      </c>
      <c r="E208" s="106">
        <v>150944</v>
      </c>
      <c r="F208" s="106">
        <v>136723.12</v>
      </c>
      <c r="G208" s="47">
        <f>(F208/E208*100)</f>
        <v>90.57870468518125</v>
      </c>
    </row>
    <row r="209" spans="1:7" ht="12.75">
      <c r="A209" s="58"/>
      <c r="B209" s="156" t="s">
        <v>191</v>
      </c>
      <c r="C209" s="106"/>
      <c r="D209" s="106"/>
      <c r="E209" s="143"/>
      <c r="F209" s="106"/>
      <c r="G209" s="47"/>
    </row>
    <row r="210" spans="1:7" ht="12.75">
      <c r="A210" s="180"/>
      <c r="B210" s="16" t="s">
        <v>190</v>
      </c>
      <c r="C210" s="181"/>
      <c r="D210" s="181"/>
      <c r="E210" s="182"/>
      <c r="F210" s="181"/>
      <c r="G210" s="48"/>
    </row>
    <row r="211" spans="1:7" ht="12.75">
      <c r="A211" s="179">
        <v>2889</v>
      </c>
      <c r="B211" s="12" t="s">
        <v>189</v>
      </c>
      <c r="C211" s="106"/>
      <c r="D211" s="106">
        <v>50315</v>
      </c>
      <c r="E211" s="106">
        <v>50315</v>
      </c>
      <c r="F211" s="106">
        <v>45574.37</v>
      </c>
      <c r="G211" s="47">
        <f>(F211/E211*100)</f>
        <v>90.57809798270894</v>
      </c>
    </row>
    <row r="212" spans="1:7" ht="12.75">
      <c r="A212" s="58"/>
      <c r="B212" s="12" t="s">
        <v>191</v>
      </c>
      <c r="C212" s="106"/>
      <c r="D212" s="106"/>
      <c r="E212" s="106"/>
      <c r="F212" s="106"/>
      <c r="G212" s="47"/>
    </row>
    <row r="213" spans="1:7" ht="13.5" thickBot="1">
      <c r="A213" s="59"/>
      <c r="B213" s="12" t="s">
        <v>190</v>
      </c>
      <c r="C213" s="108"/>
      <c r="D213" s="108"/>
      <c r="E213" s="108"/>
      <c r="F213" s="108"/>
      <c r="G213" s="47"/>
    </row>
    <row r="214" spans="1:7" ht="13.5" thickBot="1">
      <c r="A214" s="13"/>
      <c r="B214" s="13" t="s">
        <v>145</v>
      </c>
      <c r="C214" s="46">
        <f>SUM(C202,C205)</f>
        <v>60452</v>
      </c>
      <c r="D214" s="46">
        <f>SUM(D202,D205,D208,D211)</f>
        <v>201259</v>
      </c>
      <c r="E214" s="46">
        <f>SUM(E202,E205,E208,E211)</f>
        <v>261711</v>
      </c>
      <c r="F214" s="46">
        <f>SUM(F202,F205,F208,F211)</f>
        <v>242149.47999999998</v>
      </c>
      <c r="G214" s="46">
        <f>(F214/E214*100)</f>
        <v>92.52552624841906</v>
      </c>
    </row>
    <row r="215" spans="1:9" ht="17.25" customHeight="1" thickBot="1">
      <c r="A215" s="96">
        <v>851</v>
      </c>
      <c r="B215" s="97" t="s">
        <v>90</v>
      </c>
      <c r="C215" s="144"/>
      <c r="D215" s="145"/>
      <c r="E215" s="145"/>
      <c r="F215" s="145"/>
      <c r="G215" s="146"/>
      <c r="I215" s="9"/>
    </row>
    <row r="216" spans="1:9" ht="14.25" thickBot="1" thickTop="1">
      <c r="A216" s="35">
        <v>85141</v>
      </c>
      <c r="B216" s="35" t="s">
        <v>192</v>
      </c>
      <c r="C216" s="61"/>
      <c r="D216" s="62"/>
      <c r="E216" s="62"/>
      <c r="F216" s="62"/>
      <c r="G216" s="63"/>
      <c r="I216" s="9"/>
    </row>
    <row r="217" spans="1:7" ht="13.5" thickTop="1">
      <c r="A217" s="185">
        <v>2110</v>
      </c>
      <c r="B217" s="185" t="s">
        <v>16</v>
      </c>
      <c r="C217" s="185"/>
      <c r="D217" s="185"/>
      <c r="E217" s="185"/>
      <c r="F217" s="186"/>
      <c r="G217" s="185"/>
    </row>
    <row r="218" spans="1:7" ht="12.75">
      <c r="A218" s="12"/>
      <c r="B218" s="12" t="s">
        <v>17</v>
      </c>
      <c r="C218" s="47"/>
      <c r="D218" s="47">
        <v>55000</v>
      </c>
      <c r="E218" s="47">
        <v>55000</v>
      </c>
      <c r="F218" s="47">
        <v>55000</v>
      </c>
      <c r="G218" s="47">
        <f>(F218/E218*100)</f>
        <v>100</v>
      </c>
    </row>
    <row r="219" spans="1:7" ht="12.75">
      <c r="A219" s="12"/>
      <c r="B219" s="12" t="s">
        <v>29</v>
      </c>
      <c r="C219" s="47"/>
      <c r="D219" s="47"/>
      <c r="E219" s="47"/>
      <c r="F219" s="47"/>
      <c r="G219" s="12"/>
    </row>
    <row r="220" spans="1:7" ht="13.5" thickBot="1">
      <c r="A220" s="19"/>
      <c r="B220" s="19" t="s">
        <v>30</v>
      </c>
      <c r="C220" s="99"/>
      <c r="D220" s="99"/>
      <c r="E220" s="99"/>
      <c r="F220" s="99"/>
      <c r="G220" s="38"/>
    </row>
    <row r="221" spans="1:7" ht="13.5" thickTop="1">
      <c r="A221" s="36">
        <v>85156</v>
      </c>
      <c r="B221" s="36" t="s">
        <v>91</v>
      </c>
      <c r="C221" s="136"/>
      <c r="D221" s="6"/>
      <c r="E221" s="6"/>
      <c r="F221" s="6"/>
      <c r="G221" s="137"/>
    </row>
    <row r="222" spans="1:7" ht="12.75">
      <c r="A222" s="12"/>
      <c r="B222" s="32" t="s">
        <v>92</v>
      </c>
      <c r="C222" s="136"/>
      <c r="D222" s="6"/>
      <c r="E222" s="6"/>
      <c r="F222" s="6"/>
      <c r="G222" s="137"/>
    </row>
    <row r="223" spans="1:7" ht="13.5" thickBot="1">
      <c r="A223" s="38"/>
      <c r="B223" s="45" t="s">
        <v>93</v>
      </c>
      <c r="C223" s="64"/>
      <c r="D223" s="65"/>
      <c r="E223" s="65"/>
      <c r="F223" s="65"/>
      <c r="G223" s="66"/>
    </row>
    <row r="224" spans="1:7" ht="13.5" thickTop="1">
      <c r="A224" s="12">
        <v>2110</v>
      </c>
      <c r="B224" s="12" t="s">
        <v>16</v>
      </c>
      <c r="C224" s="12"/>
      <c r="D224" s="12"/>
      <c r="E224" s="12"/>
      <c r="F224" s="12"/>
      <c r="G224" s="12"/>
    </row>
    <row r="225" spans="1:7" ht="12.75">
      <c r="A225" s="12"/>
      <c r="B225" s="12" t="s">
        <v>17</v>
      </c>
      <c r="C225" s="47">
        <v>464000</v>
      </c>
      <c r="D225" s="47">
        <v>-54333</v>
      </c>
      <c r="E225" s="47">
        <v>409667</v>
      </c>
      <c r="F225" s="47">
        <v>409667</v>
      </c>
      <c r="G225" s="47">
        <f>(F225/E225*100)</f>
        <v>100</v>
      </c>
    </row>
    <row r="226" spans="1:7" ht="12.75">
      <c r="A226" s="12"/>
      <c r="B226" s="12" t="s">
        <v>29</v>
      </c>
      <c r="C226" s="47"/>
      <c r="D226" s="47"/>
      <c r="E226" s="47"/>
      <c r="F226" s="47"/>
      <c r="G226" s="12"/>
    </row>
    <row r="227" spans="1:7" ht="13.5" thickBot="1">
      <c r="A227" s="19"/>
      <c r="B227" s="19" t="s">
        <v>30</v>
      </c>
      <c r="C227" s="51"/>
      <c r="D227" s="51"/>
      <c r="E227" s="51"/>
      <c r="F227" s="51"/>
      <c r="G227" s="19"/>
    </row>
    <row r="228" spans="1:7" ht="13.5" thickBot="1">
      <c r="A228" s="20"/>
      <c r="B228" s="20" t="s">
        <v>94</v>
      </c>
      <c r="C228" s="49">
        <f>SUM(C225)</f>
        <v>464000</v>
      </c>
      <c r="D228" s="49">
        <f>SUM(D218,D225)</f>
        <v>667</v>
      </c>
      <c r="E228" s="49">
        <f>SUM(E218,E225)</f>
        <v>464667</v>
      </c>
      <c r="F228" s="49">
        <f>SUM(F218,F225)</f>
        <v>464667</v>
      </c>
      <c r="G228" s="49">
        <f>(F228/E228*100)</f>
        <v>100</v>
      </c>
    </row>
    <row r="229" spans="1:7" ht="13.5" thickBot="1">
      <c r="A229" s="67">
        <v>852</v>
      </c>
      <c r="B229" s="67" t="s">
        <v>118</v>
      </c>
      <c r="C229" s="158"/>
      <c r="D229" s="159"/>
      <c r="E229" s="159"/>
      <c r="F229" s="159"/>
      <c r="G229" s="160"/>
    </row>
    <row r="230" spans="1:7" ht="14.25" thickBot="1" thickTop="1">
      <c r="A230" s="45">
        <v>85201</v>
      </c>
      <c r="B230" s="45" t="s">
        <v>193</v>
      </c>
      <c r="C230" s="168"/>
      <c r="D230" s="164"/>
      <c r="E230" s="164"/>
      <c r="F230" s="164"/>
      <c r="G230" s="167"/>
    </row>
    <row r="231" spans="1:7" ht="13.5" thickTop="1">
      <c r="A231" s="32">
        <v>2130</v>
      </c>
      <c r="B231" s="12" t="s">
        <v>16</v>
      </c>
      <c r="C231" s="33"/>
      <c r="D231" s="106">
        <v>4500</v>
      </c>
      <c r="E231" s="106">
        <v>4500</v>
      </c>
      <c r="F231" s="106">
        <v>4500</v>
      </c>
      <c r="G231" s="143">
        <f>(F231/E231*100)</f>
        <v>100</v>
      </c>
    </row>
    <row r="232" spans="1:7" ht="13.5" thickBot="1">
      <c r="A232" s="157"/>
      <c r="B232" s="38" t="s">
        <v>37</v>
      </c>
      <c r="C232" s="85"/>
      <c r="D232" s="85"/>
      <c r="E232" s="161"/>
      <c r="F232" s="161"/>
      <c r="G232" s="162"/>
    </row>
    <row r="233" spans="1:7" ht="14.25" thickBot="1" thickTop="1">
      <c r="A233" s="37">
        <v>85202</v>
      </c>
      <c r="B233" s="37" t="s">
        <v>95</v>
      </c>
      <c r="C233" s="83"/>
      <c r="D233" s="164"/>
      <c r="E233" s="164"/>
      <c r="F233" s="163"/>
      <c r="G233" s="69"/>
    </row>
    <row r="234" spans="1:7" ht="13.5" thickTop="1">
      <c r="A234" s="12">
        <v>2130</v>
      </c>
      <c r="B234" s="12" t="s">
        <v>16</v>
      </c>
      <c r="C234" s="126">
        <v>306000</v>
      </c>
      <c r="D234" s="126">
        <v>68662</v>
      </c>
      <c r="E234" s="126">
        <v>374662</v>
      </c>
      <c r="F234" s="126">
        <v>374662</v>
      </c>
      <c r="G234" s="47">
        <f>(F234/E234*100)</f>
        <v>100</v>
      </c>
    </row>
    <row r="235" spans="1:7" ht="13.5" thickBot="1">
      <c r="A235" s="38"/>
      <c r="B235" s="38" t="s">
        <v>37</v>
      </c>
      <c r="C235" s="85"/>
      <c r="D235" s="85"/>
      <c r="E235" s="85"/>
      <c r="F235" s="85"/>
      <c r="G235" s="99"/>
    </row>
    <row r="236" spans="1:7" ht="14.25" thickBot="1" thickTop="1">
      <c r="A236" s="37">
        <v>85203</v>
      </c>
      <c r="B236" s="37" t="s">
        <v>194</v>
      </c>
      <c r="C236" s="142"/>
      <c r="D236" s="42"/>
      <c r="E236" s="42"/>
      <c r="F236" s="165"/>
      <c r="G236" s="166"/>
    </row>
    <row r="237" spans="1:8" ht="13.5" thickTop="1">
      <c r="A237" s="12">
        <v>2110</v>
      </c>
      <c r="B237" s="12" t="s">
        <v>16</v>
      </c>
      <c r="C237" s="169"/>
      <c r="D237" s="126">
        <v>352500</v>
      </c>
      <c r="E237" s="126">
        <v>352500</v>
      </c>
      <c r="F237" s="126">
        <v>352500</v>
      </c>
      <c r="G237" s="82">
        <f>(F237/E237*100)</f>
        <v>100</v>
      </c>
      <c r="H237" s="9"/>
    </row>
    <row r="238" spans="1:7" ht="12.75">
      <c r="A238" s="12"/>
      <c r="B238" s="12" t="s">
        <v>17</v>
      </c>
      <c r="C238" s="33"/>
      <c r="D238" s="33"/>
      <c r="E238" s="106"/>
      <c r="F238" s="106"/>
      <c r="G238" s="47"/>
    </row>
    <row r="239" spans="1:7" ht="12.75">
      <c r="A239" s="12"/>
      <c r="B239" s="12" t="s">
        <v>29</v>
      </c>
      <c r="C239" s="33"/>
      <c r="D239" s="33"/>
      <c r="E239" s="106"/>
      <c r="F239" s="106"/>
      <c r="G239" s="47"/>
    </row>
    <row r="240" spans="1:7" ht="13.5" thickBot="1">
      <c r="A240" s="38"/>
      <c r="B240" s="19" t="s">
        <v>30</v>
      </c>
      <c r="C240" s="85"/>
      <c r="D240" s="85"/>
      <c r="E240" s="161"/>
      <c r="F240" s="161"/>
      <c r="G240" s="99"/>
    </row>
    <row r="241" spans="1:7" ht="14.25" thickBot="1" thickTop="1">
      <c r="A241" s="35">
        <v>85218</v>
      </c>
      <c r="B241" s="35" t="s">
        <v>96</v>
      </c>
      <c r="C241" s="213"/>
      <c r="D241" s="214"/>
      <c r="E241" s="214"/>
      <c r="F241" s="214"/>
      <c r="G241" s="215"/>
    </row>
    <row r="242" spans="1:7" ht="13.5" thickTop="1">
      <c r="A242" s="31" t="s">
        <v>120</v>
      </c>
      <c r="B242" s="26" t="s">
        <v>31</v>
      </c>
      <c r="C242" s="18"/>
      <c r="D242" s="18"/>
      <c r="E242" s="50">
        <v>0</v>
      </c>
      <c r="F242" s="18">
        <v>9.91</v>
      </c>
      <c r="G242" s="50">
        <v>0</v>
      </c>
    </row>
    <row r="243" spans="1:7" ht="12.75">
      <c r="A243" s="21" t="s">
        <v>128</v>
      </c>
      <c r="B243" s="24" t="s">
        <v>97</v>
      </c>
      <c r="C243" s="48">
        <v>21000</v>
      </c>
      <c r="D243" s="48">
        <v>9000</v>
      </c>
      <c r="E243" s="48">
        <v>30000</v>
      </c>
      <c r="F243" s="48">
        <v>30195</v>
      </c>
      <c r="G243" s="91">
        <f>(F243/E243*100)</f>
        <v>100.64999999999999</v>
      </c>
    </row>
    <row r="244" spans="1:7" ht="12.75">
      <c r="A244" s="22">
        <v>2110</v>
      </c>
      <c r="B244" s="12" t="s">
        <v>16</v>
      </c>
      <c r="C244" s="47"/>
      <c r="D244" s="47">
        <v>4500</v>
      </c>
      <c r="E244" s="47">
        <v>4500</v>
      </c>
      <c r="F244" s="47">
        <v>4500</v>
      </c>
      <c r="G244" s="91">
        <f>(F244/E244*100)</f>
        <v>100</v>
      </c>
    </row>
    <row r="245" spans="1:7" ht="12.75">
      <c r="A245" s="22"/>
      <c r="B245" s="12" t="s">
        <v>17</v>
      </c>
      <c r="C245" s="47"/>
      <c r="D245" s="47"/>
      <c r="E245" s="47"/>
      <c r="F245" s="47"/>
      <c r="G245" s="47"/>
    </row>
    <row r="246" spans="1:7" ht="12.75">
      <c r="A246" s="22"/>
      <c r="B246" s="12" t="s">
        <v>29</v>
      </c>
      <c r="C246" s="47"/>
      <c r="D246" s="47"/>
      <c r="E246" s="47"/>
      <c r="F246" s="47"/>
      <c r="G246" s="47"/>
    </row>
    <row r="247" spans="1:7" ht="12.75">
      <c r="A247" s="31"/>
      <c r="B247" s="18" t="s">
        <v>30</v>
      </c>
      <c r="C247" s="50"/>
      <c r="D247" s="50"/>
      <c r="E247" s="50"/>
      <c r="F247" s="50"/>
      <c r="G247" s="50"/>
    </row>
    <row r="248" spans="1:7" ht="12.75">
      <c r="A248" s="22">
        <v>2120</v>
      </c>
      <c r="B248" s="25" t="s">
        <v>16</v>
      </c>
      <c r="C248" s="47"/>
      <c r="D248" s="47">
        <v>480</v>
      </c>
      <c r="E248" s="47">
        <v>480</v>
      </c>
      <c r="F248" s="47">
        <v>480</v>
      </c>
      <c r="G248" s="47">
        <f>(F248/E248*100)</f>
        <v>100</v>
      </c>
    </row>
    <row r="249" spans="1:7" ht="12.75">
      <c r="A249" s="22"/>
      <c r="B249" s="25" t="s">
        <v>195</v>
      </c>
      <c r="C249" s="47"/>
      <c r="D249" s="47"/>
      <c r="E249" s="47"/>
      <c r="F249" s="47"/>
      <c r="G249" s="47"/>
    </row>
    <row r="250" spans="1:7" ht="12.75">
      <c r="A250" s="31"/>
      <c r="B250" s="26" t="s">
        <v>199</v>
      </c>
      <c r="C250" s="50"/>
      <c r="D250" s="50"/>
      <c r="E250" s="50"/>
      <c r="F250" s="50"/>
      <c r="G250" s="50"/>
    </row>
    <row r="251" spans="1:7" ht="13.5" thickBot="1">
      <c r="A251" s="183">
        <v>2130</v>
      </c>
      <c r="B251" s="178" t="s">
        <v>16</v>
      </c>
      <c r="C251" s="119"/>
      <c r="D251" s="119">
        <v>3000</v>
      </c>
      <c r="E251" s="119">
        <v>3000</v>
      </c>
      <c r="F251" s="119">
        <v>3000</v>
      </c>
      <c r="G251" s="119">
        <f>(F251/E251*100)</f>
        <v>100</v>
      </c>
    </row>
    <row r="252" spans="1:7" ht="13.5" thickBot="1">
      <c r="A252" s="170"/>
      <c r="B252" s="38" t="s">
        <v>37</v>
      </c>
      <c r="C252" s="38"/>
      <c r="D252" s="38"/>
      <c r="E252" s="38"/>
      <c r="F252" s="38"/>
      <c r="G252" s="99"/>
    </row>
    <row r="253" spans="1:7" ht="14.25" thickBot="1" thickTop="1">
      <c r="A253" s="40">
        <v>85295</v>
      </c>
      <c r="B253" s="35" t="s">
        <v>196</v>
      </c>
      <c r="C253" s="171"/>
      <c r="D253" s="172"/>
      <c r="E253" s="172"/>
      <c r="F253" s="172"/>
      <c r="G253" s="173"/>
    </row>
    <row r="254" spans="1:7" ht="13.5" thickTop="1">
      <c r="A254" s="174">
        <v>2120</v>
      </c>
      <c r="B254" s="25" t="s">
        <v>16</v>
      </c>
      <c r="C254" s="12"/>
      <c r="D254" s="47">
        <v>20000</v>
      </c>
      <c r="E254" s="47">
        <v>20000</v>
      </c>
      <c r="F254" s="47">
        <v>20000</v>
      </c>
      <c r="G254" s="47">
        <f>(F254/E254*100)</f>
        <v>100</v>
      </c>
    </row>
    <row r="255" spans="1:7" ht="12.75">
      <c r="A255" s="22"/>
      <c r="B255" s="25" t="s">
        <v>195</v>
      </c>
      <c r="C255" s="12"/>
      <c r="D255" s="12"/>
      <c r="E255" s="47"/>
      <c r="F255" s="47"/>
      <c r="G255" s="47"/>
    </row>
    <row r="256" spans="1:7" ht="13.5" thickBot="1">
      <c r="A256" s="28"/>
      <c r="B256" s="55" t="s">
        <v>199</v>
      </c>
      <c r="C256" s="12"/>
      <c r="D256" s="12"/>
      <c r="E256" s="47"/>
      <c r="F256" s="47"/>
      <c r="G256" s="47"/>
    </row>
    <row r="257" spans="1:7" ht="13.5" thickBot="1">
      <c r="A257" s="129"/>
      <c r="B257" s="20" t="s">
        <v>132</v>
      </c>
      <c r="C257" s="46">
        <f>SUM(C234,C242,C243,C251)</f>
        <v>327000</v>
      </c>
      <c r="D257" s="46">
        <f>SUM(D231,D234,D237,D242,D243,D244,D248,D251,D254)</f>
        <v>462642</v>
      </c>
      <c r="E257" s="46">
        <f>SUM(E231,E234,E237,E242,E243,E244,E248,E251,E254)</f>
        <v>789642</v>
      </c>
      <c r="F257" s="46">
        <f>SUM(F231,F234,F237,F242,F243,F244,F248,F251,F254)</f>
        <v>789846.91</v>
      </c>
      <c r="G257" s="46">
        <f>(F257/E257*100)</f>
        <v>100.02594973418336</v>
      </c>
    </row>
    <row r="258" spans="1:7" ht="13.5" thickBot="1">
      <c r="A258" s="128">
        <v>853</v>
      </c>
      <c r="B258" s="85" t="s">
        <v>130</v>
      </c>
      <c r="C258" s="204"/>
      <c r="D258" s="205"/>
      <c r="E258" s="205"/>
      <c r="F258" s="205"/>
      <c r="G258" s="206"/>
    </row>
    <row r="259" spans="1:7" ht="14.25" thickBot="1" thickTop="1">
      <c r="A259" s="130">
        <v>85324</v>
      </c>
      <c r="B259" s="45" t="s">
        <v>168</v>
      </c>
      <c r="C259" s="64"/>
      <c r="D259" s="65"/>
      <c r="E259" s="65"/>
      <c r="F259" s="65"/>
      <c r="G259" s="66"/>
    </row>
    <row r="260" spans="1:7" ht="13.5" thickTop="1">
      <c r="A260" s="131">
        <v>2440</v>
      </c>
      <c r="B260" s="84" t="s">
        <v>169</v>
      </c>
      <c r="C260" s="86"/>
      <c r="D260" s="115">
        <v>103862</v>
      </c>
      <c r="E260" s="115">
        <v>103862</v>
      </c>
      <c r="F260" s="115">
        <v>101198.09</v>
      </c>
      <c r="G260" s="91">
        <f>(F260/E260*100)</f>
        <v>97.43514471125147</v>
      </c>
    </row>
    <row r="261" spans="1:7" ht="12.75">
      <c r="A261" s="132"/>
      <c r="B261" s="70" t="s">
        <v>170</v>
      </c>
      <c r="C261" s="101"/>
      <c r="D261" s="116"/>
      <c r="E261" s="116"/>
      <c r="F261" s="116"/>
      <c r="G261" s="31"/>
    </row>
    <row r="262" spans="1:7" ht="12.75">
      <c r="A262" s="110">
        <v>6260</v>
      </c>
      <c r="B262" s="58" t="s">
        <v>171</v>
      </c>
      <c r="C262" s="7"/>
      <c r="D262" s="118">
        <v>385050</v>
      </c>
      <c r="E262" s="118">
        <v>385050</v>
      </c>
      <c r="F262" s="118">
        <v>383844.59</v>
      </c>
      <c r="G262" s="91">
        <f>(F262/E262*100)</f>
        <v>99.68694714972082</v>
      </c>
    </row>
    <row r="263" spans="1:7" ht="12.75">
      <c r="A263" s="109"/>
      <c r="B263" s="58" t="s">
        <v>172</v>
      </c>
      <c r="C263" s="7"/>
      <c r="D263" s="7"/>
      <c r="E263" s="7"/>
      <c r="F263" s="7"/>
      <c r="G263" s="7"/>
    </row>
    <row r="264" spans="1:7" s="111" customFormat="1" ht="13.5" thickBot="1">
      <c r="A264" s="112"/>
      <c r="B264" s="58" t="s">
        <v>173</v>
      </c>
      <c r="C264" s="133"/>
      <c r="D264" s="133"/>
      <c r="E264" s="133"/>
      <c r="F264" s="133"/>
      <c r="G264" s="133"/>
    </row>
    <row r="265" spans="1:7" ht="14.25" thickBot="1" thickTop="1">
      <c r="A265" s="35">
        <v>85333</v>
      </c>
      <c r="B265" s="41" t="s">
        <v>98</v>
      </c>
      <c r="C265" s="213"/>
      <c r="D265" s="214"/>
      <c r="E265" s="214"/>
      <c r="F265" s="214"/>
      <c r="G265" s="215"/>
    </row>
    <row r="266" spans="1:7" ht="13.5" thickTop="1">
      <c r="A266" s="22" t="s">
        <v>120</v>
      </c>
      <c r="B266" s="25" t="s">
        <v>31</v>
      </c>
      <c r="C266" s="154"/>
      <c r="D266" s="57">
        <v>0</v>
      </c>
      <c r="E266" s="57">
        <f>SUM(C266,D266)</f>
        <v>0</v>
      </c>
      <c r="F266" s="154">
        <v>12.36</v>
      </c>
      <c r="G266" s="47">
        <v>0</v>
      </c>
    </row>
    <row r="267" spans="1:7" ht="13.5" thickBot="1">
      <c r="A267" s="22" t="s">
        <v>128</v>
      </c>
      <c r="B267" s="24" t="s">
        <v>60</v>
      </c>
      <c r="C267" s="12"/>
      <c r="D267" s="47">
        <v>446</v>
      </c>
      <c r="E267" s="47">
        <v>446</v>
      </c>
      <c r="F267" s="47">
        <v>445.1</v>
      </c>
      <c r="G267" s="91">
        <f>(F267/E267*100)</f>
        <v>99.79820627802691</v>
      </c>
    </row>
    <row r="268" spans="1:7" ht="13.5" thickBot="1">
      <c r="A268" s="13"/>
      <c r="B268" s="13" t="s">
        <v>134</v>
      </c>
      <c r="C268" s="13">
        <f>SUM(C260,C262,C266,C267)</f>
        <v>0</v>
      </c>
      <c r="D268" s="46">
        <f>SUM(D260,D262,D266,D267)</f>
        <v>489358</v>
      </c>
      <c r="E268" s="46">
        <f>SUM(E260,E262,E266,E267)</f>
        <v>489358</v>
      </c>
      <c r="F268" s="13">
        <f>SUM(F260,F262,F266,F267)</f>
        <v>485500.14</v>
      </c>
      <c r="G268" s="46">
        <f>(F268/E268*100)</f>
        <v>99.21164873160345</v>
      </c>
    </row>
    <row r="269" spans="1:7" ht="13.5" thickBot="1">
      <c r="A269" s="27">
        <v>854</v>
      </c>
      <c r="B269" s="39" t="s">
        <v>99</v>
      </c>
      <c r="C269" s="204"/>
      <c r="D269" s="205"/>
      <c r="E269" s="205"/>
      <c r="F269" s="205"/>
      <c r="G269" s="206"/>
    </row>
    <row r="270" spans="1:7" ht="14.25" thickBot="1" thickTop="1">
      <c r="A270" s="35">
        <v>85415</v>
      </c>
      <c r="B270" s="175" t="s">
        <v>100</v>
      </c>
      <c r="C270" s="202"/>
      <c r="D270" s="214"/>
      <c r="E270" s="214"/>
      <c r="F270" s="214"/>
      <c r="G270" s="203"/>
    </row>
    <row r="271" spans="1:7" ht="13.5" thickTop="1">
      <c r="A271" s="60">
        <v>2130</v>
      </c>
      <c r="B271" s="12" t="s">
        <v>16</v>
      </c>
      <c r="C271" s="7"/>
      <c r="D271" s="118">
        <v>358390</v>
      </c>
      <c r="E271" s="118">
        <v>358390</v>
      </c>
      <c r="F271" s="118">
        <v>350571.95</v>
      </c>
      <c r="G271" s="118">
        <v>0</v>
      </c>
    </row>
    <row r="272" spans="1:7" ht="12.75">
      <c r="A272" s="113"/>
      <c r="B272" s="18" t="s">
        <v>37</v>
      </c>
      <c r="C272" s="101"/>
      <c r="D272" s="101"/>
      <c r="E272" s="101"/>
      <c r="F272" s="101"/>
      <c r="G272" s="101"/>
    </row>
    <row r="273" spans="1:7" ht="12.75">
      <c r="A273" s="12">
        <v>2338</v>
      </c>
      <c r="B273" s="12" t="s">
        <v>113</v>
      </c>
      <c r="C273" s="47">
        <v>242298</v>
      </c>
      <c r="D273" s="12">
        <v>0</v>
      </c>
      <c r="E273" s="47">
        <f>SUM(C273,D273)</f>
        <v>242298</v>
      </c>
      <c r="F273" s="12">
        <v>242289.66</v>
      </c>
      <c r="G273" s="47">
        <f>(F273/E273*100)</f>
        <v>99.9965579575564</v>
      </c>
    </row>
    <row r="274" spans="1:7" ht="12.75">
      <c r="A274" s="12"/>
      <c r="B274" s="12" t="s">
        <v>158</v>
      </c>
      <c r="C274" s="47"/>
      <c r="D274" s="12"/>
      <c r="E274" s="47"/>
      <c r="F274" s="12"/>
      <c r="G274" s="12"/>
    </row>
    <row r="275" spans="1:7" ht="12.75">
      <c r="A275" s="18"/>
      <c r="B275" s="18" t="s">
        <v>159</v>
      </c>
      <c r="C275" s="50"/>
      <c r="D275" s="18"/>
      <c r="E275" s="50"/>
      <c r="F275" s="18"/>
      <c r="G275" s="18"/>
    </row>
    <row r="276" spans="1:7" ht="12.75">
      <c r="A276" s="12">
        <v>2339</v>
      </c>
      <c r="B276" s="12" t="s">
        <v>113</v>
      </c>
      <c r="C276" s="47">
        <v>114022</v>
      </c>
      <c r="D276" s="12">
        <v>0</v>
      </c>
      <c r="E276" s="47">
        <v>114022</v>
      </c>
      <c r="F276" s="12">
        <v>114018.66</v>
      </c>
      <c r="G276" s="47">
        <f>(F276/E276*100)</f>
        <v>99.99707074073424</v>
      </c>
    </row>
    <row r="277" spans="1:7" ht="12.75">
      <c r="A277" s="12"/>
      <c r="B277" s="12" t="s">
        <v>158</v>
      </c>
      <c r="C277" s="47"/>
      <c r="D277" s="12"/>
      <c r="E277" s="47"/>
      <c r="F277" s="12"/>
      <c r="G277" s="47"/>
    </row>
    <row r="278" spans="1:7" ht="13.5" customHeight="1">
      <c r="A278" s="12"/>
      <c r="B278" s="18" t="s">
        <v>159</v>
      </c>
      <c r="C278" s="47"/>
      <c r="D278" s="12"/>
      <c r="E278" s="47"/>
      <c r="F278" s="12"/>
      <c r="G278" s="47"/>
    </row>
    <row r="279" spans="1:7" ht="12.75">
      <c r="A279" s="147">
        <v>2888</v>
      </c>
      <c r="B279" s="12" t="s">
        <v>189</v>
      </c>
      <c r="C279" s="91"/>
      <c r="D279" s="91">
        <v>86496</v>
      </c>
      <c r="E279" s="91">
        <v>86496</v>
      </c>
      <c r="F279" s="17">
        <v>86273.88</v>
      </c>
      <c r="G279" s="91">
        <f>(F279/E279*100)</f>
        <v>99.74320199778025</v>
      </c>
    </row>
    <row r="280" spans="1:7" ht="12.75">
      <c r="A280" s="12"/>
      <c r="B280" s="156" t="s">
        <v>191</v>
      </c>
      <c r="C280" s="47"/>
      <c r="D280" s="12"/>
      <c r="E280" s="47"/>
      <c r="F280" s="12"/>
      <c r="G280" s="47"/>
    </row>
    <row r="281" spans="1:7" ht="12.75">
      <c r="A281" s="184"/>
      <c r="B281" s="18" t="s">
        <v>190</v>
      </c>
      <c r="C281" s="50" t="s">
        <v>197</v>
      </c>
      <c r="D281" s="18"/>
      <c r="E281" s="50"/>
      <c r="F281" s="18"/>
      <c r="G281" s="50"/>
    </row>
    <row r="282" spans="1:7" ht="12.75">
      <c r="A282" s="12">
        <v>2889</v>
      </c>
      <c r="B282" s="12" t="s">
        <v>189</v>
      </c>
      <c r="C282" s="47"/>
      <c r="D282" s="47">
        <v>40704</v>
      </c>
      <c r="E282" s="47">
        <v>40704</v>
      </c>
      <c r="F282" s="12">
        <v>40599.48</v>
      </c>
      <c r="G282" s="47">
        <f>(F282/E282*100)</f>
        <v>99.74321933962264</v>
      </c>
    </row>
    <row r="283" spans="1:7" ht="12.75">
      <c r="A283" s="12"/>
      <c r="B283" s="12" t="s">
        <v>191</v>
      </c>
      <c r="C283" s="47"/>
      <c r="D283" s="12"/>
      <c r="E283" s="47"/>
      <c r="F283" s="12"/>
      <c r="G283" s="47"/>
    </row>
    <row r="284" spans="1:7" ht="13.5" thickBot="1">
      <c r="A284" s="12"/>
      <c r="B284" s="12" t="s">
        <v>190</v>
      </c>
      <c r="C284" s="47"/>
      <c r="D284" s="12"/>
      <c r="E284" s="47"/>
      <c r="F284" s="12"/>
      <c r="G284" s="47"/>
    </row>
    <row r="285" spans="1:7" ht="13.5" thickBot="1">
      <c r="A285" s="87"/>
      <c r="B285" s="13" t="s">
        <v>135</v>
      </c>
      <c r="C285" s="46">
        <f>SUM(C271,C273,C276)</f>
        <v>356320</v>
      </c>
      <c r="D285" s="46">
        <f>SUM(D271,D273,D276,D279,D282)</f>
        <v>485590</v>
      </c>
      <c r="E285" s="46">
        <f>SUM(E271,E273,E276,E279,E282)</f>
        <v>841910</v>
      </c>
      <c r="F285" s="46">
        <f>SUM(F271,F273,F276,F279,F282)</f>
        <v>833753.63</v>
      </c>
      <c r="G285" s="46">
        <f>(F285/E285*100)</f>
        <v>99.03120642348945</v>
      </c>
    </row>
    <row r="286" spans="1:7" ht="13.5" thickBot="1">
      <c r="A286" s="88">
        <v>900</v>
      </c>
      <c r="B286" s="67" t="s">
        <v>119</v>
      </c>
      <c r="C286" s="204"/>
      <c r="D286" s="205"/>
      <c r="E286" s="205"/>
      <c r="F286" s="205"/>
      <c r="G286" s="206"/>
    </row>
    <row r="287" spans="1:7" ht="14.25" thickBot="1" thickTop="1">
      <c r="A287" s="89">
        <v>90011</v>
      </c>
      <c r="B287" s="41" t="s">
        <v>133</v>
      </c>
      <c r="C287" s="61"/>
      <c r="D287" s="62"/>
      <c r="E287" s="62"/>
      <c r="F287" s="62"/>
      <c r="G287" s="63"/>
    </row>
    <row r="288" spans="1:7" ht="13.5" thickTop="1">
      <c r="A288" s="12">
        <v>2440</v>
      </c>
      <c r="B288" s="84" t="s">
        <v>169</v>
      </c>
      <c r="C288" s="47">
        <v>0</v>
      </c>
      <c r="D288" s="47">
        <v>14000</v>
      </c>
      <c r="E288" s="47">
        <v>14000</v>
      </c>
      <c r="F288" s="47">
        <v>13882</v>
      </c>
      <c r="G288" s="47">
        <f>(F288/E288*100)</f>
        <v>99.15714285714286</v>
      </c>
    </row>
    <row r="289" spans="1:7" ht="13.5" thickBot="1">
      <c r="A289" s="12"/>
      <c r="B289" s="70" t="s">
        <v>170</v>
      </c>
      <c r="C289" s="47"/>
      <c r="D289" s="47"/>
      <c r="E289" s="47"/>
      <c r="F289" s="47"/>
      <c r="G289" s="12"/>
    </row>
    <row r="290" spans="1:7" ht="13.5" thickBot="1">
      <c r="A290" s="34"/>
      <c r="B290" s="34" t="s">
        <v>146</v>
      </c>
      <c r="C290" s="134">
        <f>SUM(C288)</f>
        <v>0</v>
      </c>
      <c r="D290" s="134">
        <f>SUM(D288)</f>
        <v>14000</v>
      </c>
      <c r="E290" s="134">
        <f>SUM(E288)</f>
        <v>14000</v>
      </c>
      <c r="F290" s="134">
        <f>SUM(F288)</f>
        <v>13882</v>
      </c>
      <c r="G290" s="46">
        <f>(F290/E290*100)</f>
        <v>99.15714285714286</v>
      </c>
    </row>
    <row r="291" spans="1:7" ht="14.25" thickBot="1" thickTop="1">
      <c r="A291" s="237" t="s">
        <v>101</v>
      </c>
      <c r="B291" s="201"/>
      <c r="C291" s="135">
        <f>SUM(C25,C30,C52,C59,C77,C120,C142,C149,C163,C199,C214,C228,C257,C268,C285,C290)</f>
        <v>23261838</v>
      </c>
      <c r="D291" s="135">
        <f>SUM(D25,D30,D52,D59,D77,D120,D127,D142,D149,D163,D199,D214,D228,D257,D268,D285,D290)</f>
        <v>1711037</v>
      </c>
      <c r="E291" s="135">
        <f>SUM(E25,E30,E52,E59,E77,E120,E127,,E142,E149,E163,E199,E214,E228,E257,E268,E285,E290)</f>
        <v>24984920</v>
      </c>
      <c r="F291" s="135">
        <f>SUM(F25,F30,F52,F59,F77,F120,F127,F142,F149,F163,F199,F214,F228,F257,F268,F285,F290)</f>
        <v>25086648.59</v>
      </c>
      <c r="G291" s="52">
        <f>(F291/E291*100)</f>
        <v>100.4071599588872</v>
      </c>
    </row>
    <row r="292" ht="13.5" thickTop="1"/>
  </sheetData>
  <mergeCells count="37">
    <mergeCell ref="C121:G122"/>
    <mergeCell ref="C158:G158"/>
    <mergeCell ref="C143:G146"/>
    <mergeCell ref="C26:G27"/>
    <mergeCell ref="C128:G130"/>
    <mergeCell ref="C71:G71"/>
    <mergeCell ref="C78:G79"/>
    <mergeCell ref="C115:G115"/>
    <mergeCell ref="D3:G3"/>
    <mergeCell ref="D4:G4"/>
    <mergeCell ref="C60:G60"/>
    <mergeCell ref="C66:G66"/>
    <mergeCell ref="C31:G32"/>
    <mergeCell ref="C53:G54"/>
    <mergeCell ref="A6:G6"/>
    <mergeCell ref="A10:G10"/>
    <mergeCell ref="A7:F7"/>
    <mergeCell ref="C168:G168"/>
    <mergeCell ref="A291:B291"/>
    <mergeCell ref="C270:G270"/>
    <mergeCell ref="C286:G286"/>
    <mergeCell ref="C265:G265"/>
    <mergeCell ref="C269:G269"/>
    <mergeCell ref="C258:G258"/>
    <mergeCell ref="C196:G196"/>
    <mergeCell ref="C241:G241"/>
    <mergeCell ref="C176:G176"/>
    <mergeCell ref="D2:G2"/>
    <mergeCell ref="C194:G194"/>
    <mergeCell ref="C160:G161"/>
    <mergeCell ref="C164:G165"/>
    <mergeCell ref="C18:G18"/>
    <mergeCell ref="C19:G20"/>
    <mergeCell ref="C84:G84"/>
    <mergeCell ref="C150:G152"/>
    <mergeCell ref="C170:G170"/>
    <mergeCell ref="C186:G18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Skarbnik-SPN</cp:lastModifiedBy>
  <cp:lastPrinted>2007-03-19T12:13:45Z</cp:lastPrinted>
  <dcterms:created xsi:type="dcterms:W3CDTF">2004-02-19T09:59:00Z</dcterms:created>
  <dcterms:modified xsi:type="dcterms:W3CDTF">2007-03-21T09:03:56Z</dcterms:modified>
  <cp:category/>
  <cp:version/>
  <cp:contentType/>
  <cp:contentStatus/>
</cp:coreProperties>
</file>